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応募用紙（表）" sheetId="1" r:id="rId1"/>
    <sheet name="応募作品（裏）" sheetId="4" r:id="rId2"/>
  </sheets>
  <definedNames>
    <definedName name="_xlnm.Print_Area" localSheetId="1">'応募作品（裏）'!$A$1:$T$31</definedName>
  </definedNames>
  <calcPr calcId="145621"/>
</workbook>
</file>

<file path=xl/calcChain.xml><?xml version="1.0" encoding="utf-8"?>
<calcChain xmlns="http://schemas.openxmlformats.org/spreadsheetml/2006/main">
  <c r="V27" i="4" l="1"/>
  <c r="V18" i="4"/>
  <c r="V9" i="4"/>
  <c r="T27" i="4" l="1"/>
  <c r="S27" i="4"/>
  <c r="R27" i="4"/>
  <c r="Q27" i="4"/>
  <c r="P27" i="4"/>
  <c r="O27" i="4"/>
  <c r="N27" i="4"/>
  <c r="M27" i="4"/>
  <c r="L27" i="4"/>
  <c r="K27" i="4"/>
  <c r="J27" i="4"/>
  <c r="I27" i="4"/>
  <c r="H27" i="4"/>
  <c r="G27" i="4"/>
  <c r="F27" i="4"/>
  <c r="E27" i="4"/>
  <c r="D27" i="4"/>
  <c r="C27" i="4"/>
  <c r="B27" i="4"/>
  <c r="A27" i="4"/>
  <c r="T26" i="4"/>
  <c r="S26" i="4"/>
  <c r="R26" i="4"/>
  <c r="Q26" i="4"/>
  <c r="P26" i="4"/>
  <c r="O26" i="4"/>
  <c r="N26" i="4"/>
  <c r="M26" i="4"/>
  <c r="L26" i="4"/>
  <c r="K26" i="4"/>
  <c r="J26" i="4"/>
  <c r="I26" i="4"/>
  <c r="H26" i="4"/>
  <c r="G26" i="4"/>
  <c r="F26" i="4"/>
  <c r="E26" i="4"/>
  <c r="D26" i="4"/>
  <c r="C26" i="4"/>
  <c r="B26" i="4"/>
  <c r="A26" i="4"/>
  <c r="T25" i="4"/>
  <c r="S25" i="4"/>
  <c r="R25" i="4"/>
  <c r="Q25" i="4"/>
  <c r="P25" i="4"/>
  <c r="O25" i="4"/>
  <c r="N25" i="4"/>
  <c r="M25" i="4"/>
  <c r="L25" i="4"/>
  <c r="K25" i="4"/>
  <c r="J25" i="4"/>
  <c r="I25" i="4"/>
  <c r="H25" i="4"/>
  <c r="G25" i="4"/>
  <c r="F25" i="4"/>
  <c r="E25" i="4"/>
  <c r="D25" i="4"/>
  <c r="C25" i="4"/>
  <c r="B25" i="4"/>
  <c r="A25" i="4"/>
  <c r="T24" i="4"/>
  <c r="S24" i="4"/>
  <c r="R24" i="4"/>
  <c r="Q24" i="4"/>
  <c r="P24" i="4"/>
  <c r="O24" i="4"/>
  <c r="N24" i="4"/>
  <c r="M24" i="4"/>
  <c r="L24" i="4"/>
  <c r="K24" i="4"/>
  <c r="J24" i="4"/>
  <c r="I24" i="4"/>
  <c r="H24" i="4"/>
  <c r="G24" i="4"/>
  <c r="F24" i="4"/>
  <c r="E24" i="4"/>
  <c r="D24" i="4"/>
  <c r="C24" i="4"/>
  <c r="B24" i="4"/>
  <c r="A24" i="4"/>
  <c r="T23" i="4"/>
  <c r="S23" i="4"/>
  <c r="R23" i="4"/>
  <c r="Q23" i="4"/>
  <c r="P23" i="4"/>
  <c r="O23" i="4"/>
  <c r="N23" i="4"/>
  <c r="M23" i="4"/>
  <c r="L23" i="4"/>
  <c r="K23" i="4"/>
  <c r="J23" i="4"/>
  <c r="I23" i="4"/>
  <c r="H23" i="4"/>
  <c r="G23" i="4"/>
  <c r="F23" i="4"/>
  <c r="E23" i="4"/>
  <c r="D23" i="4"/>
  <c r="C23" i="4"/>
  <c r="B23" i="4"/>
  <c r="A23" i="4"/>
  <c r="T18" i="4"/>
  <c r="S18" i="4"/>
  <c r="R18" i="4"/>
  <c r="Q18" i="4"/>
  <c r="P18" i="4"/>
  <c r="O18" i="4"/>
  <c r="N18" i="4"/>
  <c r="M18" i="4"/>
  <c r="L18" i="4"/>
  <c r="K18" i="4"/>
  <c r="J18" i="4"/>
  <c r="I18" i="4"/>
  <c r="H18" i="4"/>
  <c r="G18" i="4"/>
  <c r="F18" i="4"/>
  <c r="E18" i="4"/>
  <c r="D18" i="4"/>
  <c r="C18" i="4"/>
  <c r="B18" i="4"/>
  <c r="A18" i="4"/>
  <c r="T17" i="4"/>
  <c r="S17" i="4"/>
  <c r="R17" i="4"/>
  <c r="Q17" i="4"/>
  <c r="P17" i="4"/>
  <c r="O17" i="4"/>
  <c r="N17" i="4"/>
  <c r="M17" i="4"/>
  <c r="L17" i="4"/>
  <c r="K17" i="4"/>
  <c r="J17" i="4"/>
  <c r="I17" i="4"/>
  <c r="H17" i="4"/>
  <c r="G17" i="4"/>
  <c r="F17" i="4"/>
  <c r="E17" i="4"/>
  <c r="D17" i="4"/>
  <c r="C17" i="4"/>
  <c r="B17" i="4"/>
  <c r="A17" i="4"/>
  <c r="T16" i="4"/>
  <c r="S16" i="4"/>
  <c r="R16" i="4"/>
  <c r="Q16" i="4"/>
  <c r="P16" i="4"/>
  <c r="O16" i="4"/>
  <c r="N16" i="4"/>
  <c r="M16" i="4"/>
  <c r="L16" i="4"/>
  <c r="K16" i="4"/>
  <c r="J16" i="4"/>
  <c r="I16" i="4"/>
  <c r="H16" i="4"/>
  <c r="G16" i="4"/>
  <c r="F16" i="4"/>
  <c r="E16" i="4"/>
  <c r="D16" i="4"/>
  <c r="C16" i="4"/>
  <c r="B16" i="4"/>
  <c r="A16" i="4"/>
  <c r="T15" i="4"/>
  <c r="S15" i="4"/>
  <c r="R15" i="4"/>
  <c r="Q15" i="4"/>
  <c r="P15" i="4"/>
  <c r="O15" i="4"/>
  <c r="N15" i="4"/>
  <c r="M15" i="4"/>
  <c r="L15" i="4"/>
  <c r="K15" i="4"/>
  <c r="J15" i="4"/>
  <c r="I15" i="4"/>
  <c r="H15" i="4"/>
  <c r="G15" i="4"/>
  <c r="F15" i="4"/>
  <c r="E15" i="4"/>
  <c r="D15" i="4"/>
  <c r="C15" i="4"/>
  <c r="B15" i="4"/>
  <c r="A15" i="4"/>
  <c r="T14" i="4"/>
  <c r="S14" i="4"/>
  <c r="R14" i="4"/>
  <c r="Q14" i="4"/>
  <c r="P14" i="4"/>
  <c r="O14" i="4"/>
  <c r="N14" i="4"/>
  <c r="M14" i="4"/>
  <c r="L14" i="4"/>
  <c r="K14" i="4"/>
  <c r="J14" i="4"/>
  <c r="I14" i="4"/>
  <c r="H14" i="4"/>
  <c r="G14" i="4"/>
  <c r="F14" i="4"/>
  <c r="E14" i="4"/>
  <c r="D14" i="4"/>
  <c r="C14" i="4"/>
  <c r="B14" i="4"/>
  <c r="A14" i="4"/>
  <c r="T9" i="4"/>
  <c r="S9" i="4"/>
  <c r="R9" i="4"/>
  <c r="Q9" i="4"/>
  <c r="P9" i="4"/>
  <c r="O9" i="4"/>
  <c r="N9" i="4"/>
  <c r="M9" i="4"/>
  <c r="L9" i="4"/>
  <c r="K9" i="4"/>
  <c r="J9" i="4"/>
  <c r="I9" i="4"/>
  <c r="H9" i="4"/>
  <c r="G9" i="4"/>
  <c r="F9" i="4"/>
  <c r="E9" i="4"/>
  <c r="D9" i="4"/>
  <c r="C9" i="4"/>
  <c r="B9" i="4"/>
  <c r="A9" i="4"/>
  <c r="T8" i="4"/>
  <c r="S8" i="4"/>
  <c r="R8" i="4"/>
  <c r="Q8" i="4"/>
  <c r="P8" i="4"/>
  <c r="O8" i="4"/>
  <c r="N8" i="4"/>
  <c r="M8" i="4"/>
  <c r="L8" i="4"/>
  <c r="K8" i="4"/>
  <c r="J8" i="4"/>
  <c r="I8" i="4"/>
  <c r="H8" i="4"/>
  <c r="G8" i="4"/>
  <c r="F8" i="4"/>
  <c r="E8" i="4"/>
  <c r="D8" i="4"/>
  <c r="C8" i="4"/>
  <c r="B8" i="4"/>
  <c r="A8" i="4"/>
  <c r="T7" i="4"/>
  <c r="S7" i="4"/>
  <c r="R7" i="4"/>
  <c r="Q7" i="4"/>
  <c r="P7" i="4"/>
  <c r="O7" i="4"/>
  <c r="N7" i="4"/>
  <c r="M7" i="4"/>
  <c r="L7" i="4"/>
  <c r="K6" i="4"/>
  <c r="K7" i="4"/>
  <c r="J7" i="4"/>
  <c r="I7" i="4"/>
  <c r="H7" i="4"/>
  <c r="G7" i="4"/>
  <c r="F7" i="4"/>
  <c r="E7" i="4"/>
  <c r="D7" i="4"/>
  <c r="C7" i="4"/>
  <c r="B7" i="4"/>
  <c r="A7" i="4"/>
  <c r="T6" i="4"/>
  <c r="S6" i="4"/>
  <c r="R6" i="4"/>
  <c r="Q6" i="4"/>
  <c r="P6" i="4"/>
  <c r="O6" i="4"/>
  <c r="N6" i="4"/>
  <c r="M6" i="4"/>
  <c r="L6" i="4"/>
  <c r="J6" i="4"/>
  <c r="I6" i="4"/>
  <c r="H6" i="4"/>
  <c r="G6" i="4"/>
  <c r="F6" i="4"/>
  <c r="E6" i="4"/>
  <c r="D6" i="4"/>
  <c r="C6" i="4"/>
  <c r="B6" i="4"/>
  <c r="A6" i="4"/>
  <c r="T5" i="4"/>
  <c r="S5" i="4"/>
  <c r="R5" i="4"/>
  <c r="Q5" i="4"/>
  <c r="P5" i="4"/>
  <c r="O5" i="4"/>
  <c r="N5" i="4"/>
  <c r="M5" i="4"/>
  <c r="L5" i="4"/>
  <c r="K5" i="4"/>
  <c r="J5" i="4"/>
  <c r="I5" i="4"/>
  <c r="H5" i="4"/>
  <c r="G5" i="4"/>
  <c r="F5" i="4"/>
  <c r="E5" i="4"/>
  <c r="D5" i="4"/>
  <c r="C5" i="4"/>
  <c r="B5" i="4"/>
  <c r="A5" i="4"/>
</calcChain>
</file>

<file path=xl/comments1.xml><?xml version="1.0" encoding="utf-8"?>
<comments xmlns="http://schemas.openxmlformats.org/spreadsheetml/2006/main">
  <authors>
    <author xml:space="preserve"> </author>
  </authors>
  <commentList>
    <comment ref="A2" authorId="0">
      <text>
        <r>
          <rPr>
            <sz val="12"/>
            <color indexed="81"/>
            <rFont val="HG丸ｺﾞｼｯｸM-PRO"/>
            <family val="3"/>
            <charset val="128"/>
          </rPr>
          <t>シートが裏表に分かれていますので、
両面ともご記入くださいますようご注意ください。</t>
        </r>
      </text>
    </comment>
  </commentList>
</comments>
</file>

<file path=xl/comments2.xml><?xml version="1.0" encoding="utf-8"?>
<comments xmlns="http://schemas.openxmlformats.org/spreadsheetml/2006/main">
  <authors>
    <author xml:space="preserve"> </author>
  </authors>
  <commentList>
    <comment ref="A4" authorId="0">
      <text>
        <r>
          <rPr>
            <sz val="12"/>
            <color indexed="81"/>
            <rFont val="HG丸ｺﾞｼｯｸM-PRO"/>
            <family val="3"/>
            <charset val="128"/>
          </rPr>
          <t>エクセルで入力する際は、
右（V5のセル）の入力欄にご記入ください。</t>
        </r>
      </text>
    </comment>
    <comment ref="A13" authorId="0">
      <text>
        <r>
          <rPr>
            <sz val="12"/>
            <color indexed="81"/>
            <rFont val="HG丸ｺﾞｼｯｸM-PRO"/>
            <family val="3"/>
            <charset val="128"/>
          </rPr>
          <t>エクセルで入力する際は、
右（V14のセル）の入力欄にご記入ください。</t>
        </r>
      </text>
    </comment>
    <comment ref="A22" authorId="0">
      <text>
        <r>
          <rPr>
            <sz val="12"/>
            <color indexed="81"/>
            <rFont val="HG丸ｺﾞｼｯｸM-PRO"/>
            <family val="3"/>
            <charset val="128"/>
          </rPr>
          <t>エクセルで入力する際は、
右（V23のセル）の入力欄にご記入ください。</t>
        </r>
      </text>
    </comment>
  </commentList>
</comments>
</file>

<file path=xl/sharedStrings.xml><?xml version="1.0" encoding="utf-8"?>
<sst xmlns="http://schemas.openxmlformats.org/spreadsheetml/2006/main" count="55" uniqueCount="47">
  <si>
    <t>ﾌﾘｶﾞﾅ</t>
    <phoneticPr fontId="1"/>
  </si>
  <si>
    <t>氏名</t>
    <rPh sb="0" eb="2">
      <t>シメイ</t>
    </rPh>
    <phoneticPr fontId="1"/>
  </si>
  <si>
    <t>住所</t>
    <rPh sb="0" eb="2">
      <t>ジュウショ</t>
    </rPh>
    <phoneticPr fontId="1"/>
  </si>
  <si>
    <t>電話番号</t>
    <rPh sb="0" eb="2">
      <t>デンワ</t>
    </rPh>
    <rPh sb="2" eb="4">
      <t>バンゴウ</t>
    </rPh>
    <phoneticPr fontId="1"/>
  </si>
  <si>
    <t>作品の説明(100字以内で記載してください)</t>
    <rPh sb="0" eb="2">
      <t>サクヒン</t>
    </rPh>
    <rPh sb="3" eb="5">
      <t>セツメイ</t>
    </rPh>
    <rPh sb="9" eb="10">
      <t>ジ</t>
    </rPh>
    <rPh sb="10" eb="12">
      <t>イナイ</t>
    </rPh>
    <rPh sb="13" eb="15">
      <t>キサイ</t>
    </rPh>
    <phoneticPr fontId="1"/>
  </si>
  <si>
    <t>提出日</t>
    <rPh sb="0" eb="2">
      <t>テイシュツ</t>
    </rPh>
    <rPh sb="2" eb="3">
      <t>ビ</t>
    </rPh>
    <phoneticPr fontId="1"/>
  </si>
  <si>
    <t>月</t>
    <rPh sb="0" eb="1">
      <t>ガツ</t>
    </rPh>
    <phoneticPr fontId="1"/>
  </si>
  <si>
    <t>日</t>
    <rPh sb="0" eb="1">
      <t>ニチ</t>
    </rPh>
    <phoneticPr fontId="1"/>
  </si>
  <si>
    <t>受取</t>
    <rPh sb="0" eb="2">
      <t>ウケトリ</t>
    </rPh>
    <phoneticPr fontId="1"/>
  </si>
  <si>
    <t>　　　　－　　　　－　　　　　　</t>
    <phoneticPr fontId="1"/>
  </si>
  <si>
    <t>□</t>
    <phoneticPr fontId="1"/>
  </si>
  <si>
    <t>卒業生</t>
    <rPh sb="0" eb="2">
      <t>ソツギョウ</t>
    </rPh>
    <rPh sb="2" eb="3">
      <t>セイ</t>
    </rPh>
    <phoneticPr fontId="1"/>
  </si>
  <si>
    <t>保護者</t>
    <rPh sb="0" eb="3">
      <t>ホゴシャ</t>
    </rPh>
    <phoneticPr fontId="1"/>
  </si>
  <si>
    <t>教職員</t>
    <rPh sb="0" eb="3">
      <t>キョウショクイン</t>
    </rPh>
    <phoneticPr fontId="1"/>
  </si>
  <si>
    <t>所属</t>
    <rPh sb="0" eb="2">
      <t>ショゾク</t>
    </rPh>
    <phoneticPr fontId="1"/>
  </si>
  <si>
    <t>学生氏名</t>
    <rPh sb="0" eb="2">
      <t>ガクセイ</t>
    </rPh>
    <rPh sb="2" eb="4">
      <t>シメイ</t>
    </rPh>
    <phoneticPr fontId="1"/>
  </si>
  <si>
    <t>学籍番号</t>
    <rPh sb="0" eb="2">
      <t>ガクセキ</t>
    </rPh>
    <rPh sb="2" eb="4">
      <t>バンゴウ</t>
    </rPh>
    <phoneticPr fontId="1"/>
  </si>
  <si>
    <t>卒業年</t>
    <rPh sb="0" eb="2">
      <t>ソツギョウ</t>
    </rPh>
    <rPh sb="2" eb="3">
      <t>ネン</t>
    </rPh>
    <phoneticPr fontId="1"/>
  </si>
  <si>
    <t>内線番号</t>
    <rPh sb="0" eb="2">
      <t>ナイセン</t>
    </rPh>
    <rPh sb="2" eb="4">
      <t>バンゴウ</t>
    </rPh>
    <phoneticPr fontId="1"/>
  </si>
  <si>
    <t>&lt;個人情報の取り扱いについて&gt;</t>
    <rPh sb="1" eb="3">
      <t>コジン</t>
    </rPh>
    <rPh sb="3" eb="5">
      <t>ジョウホウ</t>
    </rPh>
    <rPh sb="6" eb="7">
      <t>ト</t>
    </rPh>
    <rPh sb="8" eb="9">
      <t>アツカ</t>
    </rPh>
    <phoneticPr fontId="1"/>
  </si>
  <si>
    <t>応募者</t>
    <rPh sb="0" eb="3">
      <t>オウボシャ</t>
    </rPh>
    <phoneticPr fontId="1"/>
  </si>
  <si>
    <t>の資格</t>
    <rPh sb="1" eb="3">
      <t>シカク</t>
    </rPh>
    <phoneticPr fontId="1"/>
  </si>
  <si>
    <t>応　募　作　品</t>
    <rPh sb="0" eb="1">
      <t>オウ</t>
    </rPh>
    <rPh sb="2" eb="3">
      <t>ツノル</t>
    </rPh>
    <rPh sb="4" eb="5">
      <t>サク</t>
    </rPh>
    <rPh sb="6" eb="7">
      <t>ヒン</t>
    </rPh>
    <phoneticPr fontId="1"/>
  </si>
  <si>
    <t>学域・学部・研究科等</t>
    <rPh sb="0" eb="1">
      <t>ガク</t>
    </rPh>
    <rPh sb="1" eb="2">
      <t>イキ</t>
    </rPh>
    <rPh sb="3" eb="5">
      <t>ガクブ</t>
    </rPh>
    <rPh sb="6" eb="8">
      <t>ケンキュウ</t>
    </rPh>
    <rPh sb="8" eb="9">
      <t>カ</t>
    </rPh>
    <rPh sb="9" eb="10">
      <t>トウ</t>
    </rPh>
    <phoneticPr fontId="1"/>
  </si>
  <si>
    <t>メールアドレス</t>
    <phoneticPr fontId="1"/>
  </si>
  <si>
    <t>＠</t>
    <phoneticPr fontId="1"/>
  </si>
  <si>
    <t>在学生</t>
    <rPh sb="0" eb="3">
      <t>ザイガクセイ</t>
    </rPh>
    <phoneticPr fontId="1"/>
  </si>
  <si>
    <t>大阪府立大学　学生会館前広場（仮称）の愛称応募用紙</t>
    <rPh sb="0" eb="2">
      <t>オオサカ</t>
    </rPh>
    <rPh sb="2" eb="4">
      <t>フリツ</t>
    </rPh>
    <rPh sb="4" eb="6">
      <t>ダイガク</t>
    </rPh>
    <rPh sb="7" eb="9">
      <t>ガクセイ</t>
    </rPh>
    <rPh sb="9" eb="11">
      <t>カイカン</t>
    </rPh>
    <rPh sb="11" eb="12">
      <t>マエ</t>
    </rPh>
    <rPh sb="12" eb="14">
      <t>ヒロバ</t>
    </rPh>
    <rPh sb="15" eb="17">
      <t>カショウ</t>
    </rPh>
    <rPh sb="19" eb="21">
      <t>アイショウ</t>
    </rPh>
    <rPh sb="21" eb="23">
      <t>オウボ</t>
    </rPh>
    <rPh sb="23" eb="25">
      <t>ヨウシ</t>
    </rPh>
    <phoneticPr fontId="1"/>
  </si>
  <si>
    <t>2018年</t>
    <rPh sb="4" eb="5">
      <t>ネン</t>
    </rPh>
    <phoneticPr fontId="1"/>
  </si>
  <si>
    <t>応募用紙に記載された氏名、住所、電話番号、応募者の資格等の個人情報は公立大学法人大阪府立大学における個人情報の取扱及び管理に関する規程に従い適切に取り扱い、学生会館前広場（仮称）の愛称募集にかかる事業以外には使用いたしません。</t>
    <rPh sb="0" eb="2">
      <t>オウボ</t>
    </rPh>
    <rPh sb="2" eb="4">
      <t>ヨウシ</t>
    </rPh>
    <rPh sb="5" eb="7">
      <t>キサイ</t>
    </rPh>
    <rPh sb="10" eb="12">
      <t>シメイ</t>
    </rPh>
    <rPh sb="13" eb="15">
      <t>ジュウショ</t>
    </rPh>
    <rPh sb="16" eb="18">
      <t>デンワ</t>
    </rPh>
    <rPh sb="18" eb="20">
      <t>バンゴウ</t>
    </rPh>
    <rPh sb="21" eb="24">
      <t>オウボシャ</t>
    </rPh>
    <rPh sb="25" eb="27">
      <t>シカク</t>
    </rPh>
    <rPh sb="27" eb="28">
      <t>トウ</t>
    </rPh>
    <rPh sb="29" eb="31">
      <t>コジン</t>
    </rPh>
    <rPh sb="31" eb="33">
      <t>ジョウホウ</t>
    </rPh>
    <rPh sb="100" eb="102">
      <t>イガイ</t>
    </rPh>
    <phoneticPr fontId="1"/>
  </si>
  <si>
    <t>（ﾌﾘｶﾞﾅ）</t>
    <phoneticPr fontId="1"/>
  </si>
  <si>
    <t>作品Ｂ</t>
    <rPh sb="0" eb="2">
      <t>サクヒン</t>
    </rPh>
    <phoneticPr fontId="1"/>
  </si>
  <si>
    <t>作品Ａ</t>
    <rPh sb="0" eb="2">
      <t>サクヒン</t>
    </rPh>
    <phoneticPr fontId="1"/>
  </si>
  <si>
    <t>作品Ｃ</t>
    <rPh sb="0" eb="2">
      <t>サクヒン</t>
    </rPh>
    <phoneticPr fontId="1"/>
  </si>
  <si>
    <t>（郵便が到着する住所を記載してください）</t>
    <rPh sb="1" eb="3">
      <t>ユウビン</t>
    </rPh>
    <rPh sb="4" eb="6">
      <t>トウチャク</t>
    </rPh>
    <rPh sb="8" eb="10">
      <t>ジュウショ</t>
    </rPh>
    <rPh sb="11" eb="13">
      <t>キサイ</t>
    </rPh>
    <phoneticPr fontId="1"/>
  </si>
  <si>
    <t>（日中連絡がとれる番号を記載してください）</t>
    <phoneticPr fontId="1"/>
  </si>
  <si>
    <t>学生課使用欄</t>
    <rPh sb="0" eb="2">
      <t>ガクセイ</t>
    </rPh>
    <rPh sb="2" eb="3">
      <t>カ</t>
    </rPh>
    <rPh sb="3" eb="5">
      <t>シヨウ</t>
    </rPh>
    <rPh sb="5" eb="6">
      <t>ラン</t>
    </rPh>
    <phoneticPr fontId="1"/>
  </si>
  <si>
    <t>□</t>
    <phoneticPr fontId="1"/>
  </si>
  <si>
    <t>☑</t>
    <phoneticPr fontId="1"/>
  </si>
  <si>
    <t>）点を添えて応募します</t>
    <phoneticPr fontId="1"/>
  </si>
  <si>
    <t>作品（</t>
    <rPh sb="0" eb="2">
      <t>サクヒン</t>
    </rPh>
    <phoneticPr fontId="1"/>
  </si>
  <si>
    <t>2018年5月7日(月)必着</t>
    <phoneticPr fontId="1"/>
  </si>
  <si>
    <t>＜作品Ａに関する「作品の説明」入力欄＞</t>
    <rPh sb="1" eb="3">
      <t>サクヒン</t>
    </rPh>
    <rPh sb="5" eb="6">
      <t>カン</t>
    </rPh>
    <rPh sb="9" eb="11">
      <t>サクヒン</t>
    </rPh>
    <rPh sb="12" eb="14">
      <t>セツメイ</t>
    </rPh>
    <rPh sb="15" eb="17">
      <t>ニュウリョク</t>
    </rPh>
    <rPh sb="17" eb="18">
      <t>ラン</t>
    </rPh>
    <phoneticPr fontId="1"/>
  </si>
  <si>
    <t>＜作品Bに関する「作品の説明」入力欄＞</t>
    <rPh sb="1" eb="3">
      <t>サクヒン</t>
    </rPh>
    <rPh sb="5" eb="6">
      <t>カン</t>
    </rPh>
    <rPh sb="9" eb="11">
      <t>サクヒン</t>
    </rPh>
    <rPh sb="12" eb="14">
      <t>セツメイ</t>
    </rPh>
    <rPh sb="15" eb="17">
      <t>ニュウリョク</t>
    </rPh>
    <rPh sb="17" eb="18">
      <t>ラン</t>
    </rPh>
    <phoneticPr fontId="1"/>
  </si>
  <si>
    <t>＜作品Cに関する「作品の説明」入力欄＞</t>
    <rPh sb="1" eb="3">
      <t>サクヒン</t>
    </rPh>
    <rPh sb="5" eb="6">
      <t>カン</t>
    </rPh>
    <rPh sb="9" eb="11">
      <t>サクヒン</t>
    </rPh>
    <rPh sb="12" eb="14">
      <t>セツメイ</t>
    </rPh>
    <rPh sb="15" eb="17">
      <t>ニュウリョク</t>
    </rPh>
    <rPh sb="17" eb="18">
      <t>ラン</t>
    </rPh>
    <phoneticPr fontId="1"/>
  </si>
  <si>
    <t>〒</t>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</si>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</sst>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
    <numFmt numFmtId="177" formatCode="###\-####"/>
  </numFmts>
  <fonts count="14"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b/>
      <sz val="14"/>
      <color theme="1"/>
      <name val="メイリオ"/>
      <family val="3"/>
      <charset val="128"/>
    </font>
    <font>
      <sz val="10"/>
      <color theme="1"/>
      <name val="メイリオ"/>
      <family val="3"/>
      <charset val="128"/>
    </font>
    <font>
      <sz val="9"/>
      <color theme="1"/>
      <name val="メイリオ"/>
      <family val="3"/>
      <charset val="128"/>
    </font>
    <font>
      <sz val="10"/>
      <color theme="1"/>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sz val="7"/>
      <color theme="1"/>
      <name val="メイリオ"/>
      <family val="3"/>
      <charset val="128"/>
    </font>
    <font>
      <b/>
      <sz val="16"/>
      <color theme="1"/>
      <name val="メイリオ"/>
      <family val="3"/>
      <charset val="128"/>
    </font>
    <font>
      <sz val="14"/>
      <color theme="1"/>
      <name val="ＭＳ 明朝"/>
      <family val="1"/>
      <charset val="128"/>
    </font>
    <font>
      <sz val="12"/>
      <color indexed="81"/>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28">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10">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Alignment="1">
      <alignment horizontal="center" vertical="center"/>
    </xf>
    <xf numFmtId="0" fontId="2" fillId="0" borderId="10" xfId="0" applyFont="1"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Border="1">
      <alignment vertical="center"/>
    </xf>
    <xf numFmtId="0" fontId="7" fillId="0" borderId="13" xfId="0" applyFont="1" applyBorder="1">
      <alignment vertical="center"/>
    </xf>
    <xf numFmtId="0" fontId="9" fillId="0" borderId="12" xfId="0" applyFont="1" applyBorder="1">
      <alignment vertical="center"/>
    </xf>
    <xf numFmtId="0" fontId="7" fillId="0" borderId="12" xfId="0" applyFont="1" applyBorder="1">
      <alignment vertical="center"/>
    </xf>
    <xf numFmtId="0" fontId="7" fillId="0" borderId="10" xfId="0" applyFont="1" applyBorder="1">
      <alignment vertical="center"/>
    </xf>
    <xf numFmtId="0" fontId="7" fillId="0" borderId="7" xfId="0" applyFont="1" applyBorder="1">
      <alignment vertical="center"/>
    </xf>
    <xf numFmtId="0" fontId="7" fillId="0" borderId="4" xfId="0" applyFont="1" applyBorder="1">
      <alignment vertical="center"/>
    </xf>
    <xf numFmtId="0" fontId="7" fillId="0" borderId="11" xfId="0" applyFont="1" applyBorder="1">
      <alignment vertical="center"/>
    </xf>
    <xf numFmtId="0" fontId="7" fillId="0" borderId="6" xfId="0" applyFont="1" applyBorder="1">
      <alignment vertical="center"/>
    </xf>
    <xf numFmtId="0" fontId="7" fillId="0" borderId="8" xfId="0" applyFont="1" applyBorder="1">
      <alignment vertical="center"/>
    </xf>
    <xf numFmtId="0" fontId="10" fillId="0" borderId="0" xfId="0" applyFont="1">
      <alignment vertical="center"/>
    </xf>
    <xf numFmtId="0" fontId="6" fillId="0" borderId="0" xfId="0" applyFont="1" applyBorder="1" applyAlignment="1">
      <alignment horizontal="left" vertical="center"/>
    </xf>
    <xf numFmtId="0" fontId="9" fillId="0" borderId="9" xfId="0" applyFont="1" applyBorder="1">
      <alignment vertical="center"/>
    </xf>
    <xf numFmtId="0" fontId="8" fillId="0" borderId="8" xfId="0" applyFont="1" applyBorder="1" applyAlignment="1">
      <alignment horizontal="right" vertical="center"/>
    </xf>
    <xf numFmtId="0" fontId="9" fillId="2" borderId="9" xfId="0" applyFont="1" applyFill="1" applyBorder="1">
      <alignment vertical="center"/>
    </xf>
    <xf numFmtId="0" fontId="7" fillId="2" borderId="10" xfId="0" applyFont="1" applyFill="1" applyBorder="1">
      <alignment vertical="center"/>
    </xf>
    <xf numFmtId="0" fontId="2" fillId="2" borderId="11" xfId="0" applyFont="1" applyFill="1" applyBorder="1">
      <alignment vertical="center"/>
    </xf>
    <xf numFmtId="0" fontId="7" fillId="2" borderId="12" xfId="0" applyFont="1" applyFill="1" applyBorder="1">
      <alignment vertical="center"/>
    </xf>
    <xf numFmtId="0" fontId="7" fillId="2" borderId="0" xfId="0" applyFont="1" applyFill="1" applyBorder="1">
      <alignment vertical="center"/>
    </xf>
    <xf numFmtId="0" fontId="2" fillId="2" borderId="13" xfId="0" applyFont="1" applyFill="1" applyBorder="1">
      <alignment vertical="center"/>
    </xf>
    <xf numFmtId="0" fontId="4" fillId="0" borderId="0" xfId="0" applyFont="1" applyAlignment="1">
      <alignment vertical="center" wrapText="1"/>
    </xf>
    <xf numFmtId="0" fontId="10" fillId="0" borderId="0" xfId="0" applyFont="1" applyAlignment="1">
      <alignment vertical="center"/>
    </xf>
    <xf numFmtId="0" fontId="7" fillId="0" borderId="4" xfId="0" applyFont="1" applyBorder="1" applyAlignment="1">
      <alignment horizontal="center" vertical="center"/>
    </xf>
    <xf numFmtId="0" fontId="7" fillId="0" borderId="0" xfId="0" applyFont="1" applyAlignment="1">
      <alignment horizontal="right" vertical="center"/>
    </xf>
    <xf numFmtId="0" fontId="7" fillId="0" borderId="9" xfId="0" applyFont="1" applyBorder="1" applyAlignment="1" applyProtection="1">
      <alignment horizontal="center" vertical="center"/>
      <protection locked="0"/>
    </xf>
    <xf numFmtId="0" fontId="7" fillId="0" borderId="0" xfId="0" applyFont="1" applyProtection="1">
      <alignment vertical="center"/>
      <protection locked="0"/>
    </xf>
    <xf numFmtId="0" fontId="2" fillId="0" borderId="0" xfId="0" applyFont="1" applyAlignment="1">
      <alignment horizontal="right" vertical="top" indent="1"/>
    </xf>
    <xf numFmtId="0" fontId="2" fillId="0" borderId="0" xfId="0" applyFont="1" applyProtection="1">
      <alignment vertical="center"/>
    </xf>
    <xf numFmtId="0" fontId="7" fillId="0" borderId="0" xfId="0" applyFont="1" applyBorder="1" applyProtection="1">
      <alignment vertical="center"/>
    </xf>
    <xf numFmtId="0" fontId="7" fillId="0" borderId="13" xfId="0" applyFont="1" applyBorder="1" applyProtection="1">
      <alignment vertical="center"/>
    </xf>
    <xf numFmtId="0" fontId="10" fillId="0" borderId="0" xfId="0" applyFont="1" applyProtection="1">
      <alignment vertical="center"/>
    </xf>
    <xf numFmtId="0" fontId="7" fillId="0" borderId="18"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2" fillId="0" borderId="0" xfId="0" applyFont="1" applyAlignment="1" applyProtection="1">
      <alignment horizontal="left" indent="1"/>
    </xf>
    <xf numFmtId="176" fontId="9" fillId="0" borderId="9" xfId="0" applyNumberFormat="1" applyFont="1" applyBorder="1" applyAlignment="1" applyProtection="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9"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23"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3" fillId="0" borderId="0" xfId="0" applyFont="1" applyAlignment="1">
      <alignment horizontal="center" vertical="center"/>
    </xf>
    <xf numFmtId="0" fontId="8" fillId="2" borderId="12" xfId="0" applyFont="1" applyFill="1" applyBorder="1" applyAlignment="1">
      <alignment horizontal="right" shrinkToFit="1"/>
    </xf>
    <xf numFmtId="0" fontId="8" fillId="2" borderId="0" xfId="0" applyFont="1" applyFill="1" applyBorder="1" applyAlignment="1">
      <alignment horizontal="right" shrinkToFit="1"/>
    </xf>
    <xf numFmtId="0" fontId="8" fillId="2" borderId="13" xfId="0" applyFont="1" applyFill="1" applyBorder="1" applyAlignment="1">
      <alignment horizontal="right" shrinkToFit="1"/>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7" fillId="0" borderId="4" xfId="0" applyFont="1" applyBorder="1" applyAlignment="1" applyProtection="1">
      <alignment horizontal="right" vertical="center"/>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6" fillId="0" borderId="2" xfId="0" applyFont="1" applyBorder="1" applyAlignment="1">
      <alignment horizontal="center" vertical="center"/>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7" fillId="0" borderId="6"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7" fillId="0" borderId="12"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14"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8" xfId="0" applyFont="1" applyBorder="1" applyAlignment="1" applyProtection="1">
      <alignment vertical="center"/>
      <protection locked="0"/>
    </xf>
    <xf numFmtId="177" fontId="9" fillId="0" borderId="10" xfId="0" applyNumberFormat="1" applyFont="1" applyBorder="1" applyAlignment="1" applyProtection="1">
      <alignment horizontal="left" vertical="center"/>
      <protection locked="0"/>
    </xf>
    <xf numFmtId="0" fontId="4" fillId="0" borderId="0" xfId="0" applyFont="1" applyAlignment="1">
      <alignment vertical="top" wrapTex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2" fillId="3" borderId="0" xfId="0" applyFont="1" applyFill="1" applyAlignment="1" applyProtection="1">
      <alignment horizontal="left" vertical="top" wrapText="1"/>
      <protection locked="0"/>
    </xf>
    <xf numFmtId="0" fontId="9" fillId="0" borderId="14" xfId="0" applyFont="1" applyBorder="1" applyAlignment="1" applyProtection="1">
      <alignment horizontal="left" vertical="center"/>
    </xf>
    <xf numFmtId="0" fontId="9" fillId="0" borderId="15" xfId="0" applyFont="1" applyBorder="1" applyAlignment="1" applyProtection="1">
      <alignment horizontal="left" vertical="center"/>
    </xf>
    <xf numFmtId="0" fontId="2" fillId="0" borderId="15" xfId="0" applyFont="1" applyBorder="1" applyAlignment="1" applyProtection="1">
      <alignment horizontal="left" vertical="center" indent="1"/>
      <protection locked="0"/>
    </xf>
    <xf numFmtId="0" fontId="2" fillId="0" borderId="16" xfId="0" applyFont="1" applyBorder="1" applyAlignment="1" applyProtection="1">
      <alignment horizontal="left" vertical="center" indent="1"/>
      <protection locked="0"/>
    </xf>
    <xf numFmtId="0" fontId="2" fillId="0" borderId="2" xfId="0" applyFont="1" applyBorder="1" applyAlignment="1" applyProtection="1">
      <alignment horizontal="center" vertical="center"/>
    </xf>
    <xf numFmtId="0" fontId="2" fillId="0" borderId="14" xfId="0" applyFont="1" applyBorder="1" applyAlignment="1" applyProtection="1">
      <alignment horizontal="center" vertical="center" shrinkToFit="1"/>
    </xf>
    <xf numFmtId="0" fontId="2" fillId="0" borderId="15" xfId="0" applyFont="1" applyBorder="1" applyAlignment="1" applyProtection="1">
      <alignment horizontal="center" vertical="center" shrinkToFit="1"/>
    </xf>
    <xf numFmtId="0" fontId="12" fillId="0" borderId="25" xfId="0" applyFont="1" applyBorder="1" applyAlignment="1" applyProtection="1">
      <alignment horizontal="left" vertical="center" indent="1" shrinkToFit="1"/>
      <protection locked="0"/>
    </xf>
    <xf numFmtId="0" fontId="12" fillId="0" borderId="26" xfId="0" applyFont="1" applyBorder="1" applyAlignment="1" applyProtection="1">
      <alignment horizontal="left" vertical="center" indent="1" shrinkToFit="1"/>
      <protection locked="0"/>
    </xf>
    <xf numFmtId="0" fontId="12" fillId="0" borderId="27" xfId="0" applyFont="1" applyBorder="1" applyAlignment="1" applyProtection="1">
      <alignment horizontal="left" vertical="center" indent="1" shrinkToFit="1"/>
      <protection locked="0"/>
    </xf>
    <xf numFmtId="0" fontId="11"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mailto:&#23398;&#29983;&#20250;&#39208;&#21069;&#24195;&#22580;&#65288;&#20206;&#31216;&#65289;&#24859;&#31216;&#21215;&#38598;%20%3chiroba-nickname@ml.osakafu-u.ac.jp%3e" TargetMode="External"/></Relationships>
</file>

<file path=xl/drawings/drawing1.xml><?xml version="1.0" encoding="utf-8"?>
<xdr:wsDr xmlns:xdr="http://schemas.openxmlformats.org/drawingml/2006/spreadsheetDrawing" xmlns:a="http://schemas.openxmlformats.org/drawingml/2006/main">
  <xdr:oneCellAnchor>
    <xdr:from>
      <xdr:col>6</xdr:col>
      <xdr:colOff>219075</xdr:colOff>
      <xdr:row>25</xdr:row>
      <xdr:rowOff>74376</xdr:rowOff>
    </xdr:from>
    <xdr:ext cx="3922869" cy="1559401"/>
    <xdr:sp macro="" textlink="">
      <xdr:nvSpPr>
        <xdr:cNvPr id="2" name="テキスト ボックス 1">
          <a:hlinkClick xmlns:r="http://schemas.openxmlformats.org/officeDocument/2006/relationships" r:id="rId1"/>
        </xdr:cNvPr>
        <xdr:cNvSpPr txBox="1"/>
      </xdr:nvSpPr>
      <xdr:spPr>
        <a:xfrm>
          <a:off x="1876425" y="8484951"/>
          <a:ext cx="3922869" cy="155940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en-US" altLang="ja-JP" sz="110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お問合せ</a:t>
          </a:r>
          <a:r>
            <a:rPr kumimoji="1" lang="en-US" altLang="ja-JP" sz="1100">
              <a:latin typeface="ＭＳ ゴシック" panose="020B0609070205080204" pitchFamily="49" charset="-128"/>
              <a:ea typeface="ＭＳ ゴシック" panose="020B0609070205080204" pitchFamily="49" charset="-128"/>
            </a:rPr>
            <a:t>】</a:t>
          </a:r>
        </a:p>
        <a:p>
          <a:pPr algn="l"/>
          <a:r>
            <a:rPr kumimoji="1" lang="ja-JP" altLang="en-US" sz="1100">
              <a:latin typeface="ＭＳ ゴシック" panose="020B0609070205080204" pitchFamily="49" charset="-128"/>
              <a:ea typeface="ＭＳ ゴシック" panose="020B0609070205080204" pitchFamily="49" charset="-128"/>
            </a:rPr>
            <a:t>大阪府立大学</a:t>
          </a:r>
          <a:r>
            <a:rPr kumimoji="1" lang="ja-JP" altLang="en-US" sz="1100" baseline="0">
              <a:latin typeface="ＭＳ ゴシック" panose="020B0609070205080204" pitchFamily="49" charset="-128"/>
              <a:ea typeface="ＭＳ ゴシック" panose="020B0609070205080204" pitchFamily="49" charset="-128"/>
            </a:rPr>
            <a:t> 学生センター </a:t>
          </a:r>
          <a:r>
            <a:rPr kumimoji="1" lang="ja-JP" altLang="en-US" sz="1100">
              <a:latin typeface="ＭＳ ゴシック" panose="020B0609070205080204" pitchFamily="49" charset="-128"/>
              <a:ea typeface="ＭＳ ゴシック" panose="020B0609070205080204" pitchFamily="49" charset="-128"/>
            </a:rPr>
            <a:t>学生課 学生サポートグループ</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「学生会館前広場（仮称）愛称募集」事務局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p>
        <a:p>
          <a:pPr algn="l"/>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599-8531</a:t>
          </a:r>
          <a:r>
            <a:rPr kumimoji="1" lang="ja-JP" altLang="en-US" sz="1100">
              <a:latin typeface="ＭＳ ゴシック" panose="020B0609070205080204" pitchFamily="49" charset="-128"/>
              <a:ea typeface="ＭＳ ゴシック" panose="020B0609070205080204" pitchFamily="49" charset="-128"/>
            </a:rPr>
            <a:t>　大阪府堺市中区学園町１番１号　	</a:t>
          </a:r>
        </a:p>
        <a:p>
          <a:pPr algn="l"/>
          <a:r>
            <a:rPr kumimoji="1" lang="ja-JP" altLang="en-US" sz="1100">
              <a:latin typeface="ＭＳ ゴシック" panose="020B0609070205080204" pitchFamily="49" charset="-128"/>
              <a:ea typeface="ＭＳ ゴシック" panose="020B0609070205080204" pitchFamily="49" charset="-128"/>
            </a:rPr>
            <a:t>電話：</a:t>
          </a:r>
          <a:r>
            <a:rPr kumimoji="1" lang="en-US" altLang="ja-JP" sz="1100">
              <a:latin typeface="ＭＳ ゴシック" panose="020B0609070205080204" pitchFamily="49" charset="-128"/>
              <a:ea typeface="ＭＳ ゴシック" panose="020B0609070205080204" pitchFamily="49" charset="-128"/>
            </a:rPr>
            <a:t>072-254-8390</a:t>
          </a:r>
          <a:r>
            <a:rPr kumimoji="1" lang="ja-JP" altLang="en-US" sz="1100">
              <a:latin typeface="ＭＳ ゴシック" panose="020B0609070205080204" pitchFamily="49" charset="-128"/>
              <a:ea typeface="ＭＳ ゴシック" panose="020B0609070205080204" pitchFamily="49" charset="-128"/>
            </a:rPr>
            <a:t>（直通）</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内線：</a:t>
          </a:r>
          <a:r>
            <a:rPr kumimoji="1" lang="en-US" altLang="ja-JP" sz="1100">
              <a:latin typeface="ＭＳ ゴシック" panose="020B0609070205080204" pitchFamily="49" charset="-128"/>
              <a:ea typeface="ＭＳ ゴシック" panose="020B0609070205080204" pitchFamily="49" charset="-128"/>
            </a:rPr>
            <a:t>2167</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2169</a:t>
          </a:r>
        </a:p>
        <a:p>
          <a:pPr algn="l"/>
          <a:r>
            <a:rPr kumimoji="1" lang="en-US" altLang="ja-JP" sz="1100">
              <a:latin typeface="ＭＳ ゴシック" panose="020B0609070205080204" pitchFamily="49" charset="-128"/>
              <a:ea typeface="ＭＳ ゴシック" panose="020B0609070205080204" pitchFamily="49" charset="-128"/>
            </a:rPr>
            <a:t>E-mail</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u="sng">
              <a:latin typeface="ＭＳ ゴシック" panose="020B0609070205080204" pitchFamily="49" charset="-128"/>
              <a:ea typeface="ＭＳ ゴシック" panose="020B0609070205080204" pitchFamily="49" charset="-128"/>
            </a:rPr>
            <a:t>hiroba-nickname@ml.osakafu-u.ac.jp</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279400</xdr:colOff>
      <xdr:row>27</xdr:row>
      <xdr:rowOff>161926</xdr:rowOff>
    </xdr:from>
    <xdr:ext cx="4139916" cy="925894"/>
    <xdr:sp macro="" textlink="">
      <xdr:nvSpPr>
        <xdr:cNvPr id="4" name="テキスト ボックス 3"/>
        <xdr:cNvSpPr txBox="1"/>
      </xdr:nvSpPr>
      <xdr:spPr>
        <a:xfrm>
          <a:off x="1946275" y="8858251"/>
          <a:ext cx="4139916" cy="925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lang="ja-JP" altLang="ja-JP" sz="1000">
              <a:solidFill>
                <a:schemeClr val="bg1">
                  <a:lumMod val="50000"/>
                </a:schemeClr>
              </a:solidFill>
              <a:effectLst/>
              <a:latin typeface="+mn-lt"/>
              <a:ea typeface="+mn-ea"/>
              <a:cs typeface="+mn-cs"/>
            </a:rPr>
            <a:t>諸注意</a:t>
          </a:r>
          <a:endParaRPr lang="ja-JP" altLang="ja-JP" sz="1000">
            <a:solidFill>
              <a:schemeClr val="bg1">
                <a:lumMod val="50000"/>
              </a:schemeClr>
            </a:solidFill>
            <a:effectLst/>
          </a:endParaRPr>
        </a:p>
        <a:p>
          <a:r>
            <a:rPr lang="en-US" altLang="ja-JP" sz="1000">
              <a:solidFill>
                <a:schemeClr val="bg1">
                  <a:lumMod val="50000"/>
                </a:schemeClr>
              </a:solidFill>
              <a:effectLst/>
              <a:latin typeface="+mn-lt"/>
              <a:ea typeface="+mn-ea"/>
              <a:cs typeface="+mn-cs"/>
            </a:rPr>
            <a:t>※</a:t>
          </a:r>
          <a:r>
            <a:rPr lang="ja-JP" altLang="ja-JP" sz="1000">
              <a:solidFill>
                <a:schemeClr val="bg1">
                  <a:lumMod val="50000"/>
                </a:schemeClr>
              </a:solidFill>
              <a:effectLst/>
              <a:latin typeface="+mn-lt"/>
              <a:ea typeface="+mn-ea"/>
              <a:cs typeface="+mn-cs"/>
            </a:rPr>
            <a:t>応募はお一人につき３作品以内となります。</a:t>
          </a:r>
          <a:endParaRPr lang="ja-JP" altLang="ja-JP" sz="1000">
            <a:solidFill>
              <a:schemeClr val="bg1">
                <a:lumMod val="50000"/>
              </a:schemeClr>
            </a:solidFill>
            <a:effectLst/>
          </a:endParaRPr>
        </a:p>
        <a:p>
          <a:r>
            <a:rPr lang="en-US" altLang="ja-JP" sz="1000">
              <a:solidFill>
                <a:schemeClr val="bg1">
                  <a:lumMod val="50000"/>
                </a:schemeClr>
              </a:solidFill>
              <a:effectLst/>
              <a:latin typeface="+mn-lt"/>
              <a:ea typeface="+mn-ea"/>
              <a:cs typeface="+mn-cs"/>
            </a:rPr>
            <a:t>※</a:t>
          </a:r>
          <a:r>
            <a:rPr lang="ja-JP" altLang="ja-JP" sz="1000">
              <a:solidFill>
                <a:schemeClr val="bg1">
                  <a:lumMod val="50000"/>
                </a:schemeClr>
              </a:solidFill>
              <a:effectLst/>
              <a:latin typeface="+mn-lt"/>
              <a:ea typeface="+mn-ea"/>
              <a:cs typeface="+mn-cs"/>
            </a:rPr>
            <a:t>応募作品は、入選・落選にかかわらず返却しません。</a:t>
          </a:r>
          <a:endParaRPr lang="ja-JP" altLang="ja-JP" sz="1000">
            <a:solidFill>
              <a:schemeClr val="bg1">
                <a:lumMod val="50000"/>
              </a:schemeClr>
            </a:solidFill>
            <a:effectLst/>
          </a:endParaRPr>
        </a:p>
        <a:p>
          <a:r>
            <a:rPr lang="en-US" altLang="ja-JP" sz="1000">
              <a:solidFill>
                <a:schemeClr val="bg1">
                  <a:lumMod val="50000"/>
                </a:schemeClr>
              </a:solidFill>
              <a:effectLst/>
              <a:latin typeface="+mn-lt"/>
              <a:ea typeface="+mn-ea"/>
              <a:cs typeface="+mn-cs"/>
            </a:rPr>
            <a:t>※</a:t>
          </a:r>
          <a:r>
            <a:rPr lang="ja-JP" altLang="ja-JP" sz="1000">
              <a:solidFill>
                <a:schemeClr val="bg1">
                  <a:lumMod val="50000"/>
                </a:schemeClr>
              </a:solidFill>
              <a:effectLst/>
              <a:latin typeface="+mn-lt"/>
              <a:ea typeface="+mn-ea"/>
              <a:cs typeface="+mn-cs"/>
            </a:rPr>
            <a:t>裏面に氏名・住所・電話番号と応募者の資格等、必ずご記入ください。</a:t>
          </a:r>
          <a:endParaRPr lang="ja-JP" altLang="ja-JP" sz="1000">
            <a:solidFill>
              <a:schemeClr val="bg1">
                <a:lumMod val="50000"/>
              </a:schemeClr>
            </a:solidFill>
            <a:effectLst/>
          </a:endParaRPr>
        </a:p>
        <a:p>
          <a:r>
            <a:rPr lang="en-US" altLang="ja-JP" sz="1000">
              <a:solidFill>
                <a:schemeClr val="bg1">
                  <a:lumMod val="50000"/>
                </a:schemeClr>
              </a:solidFill>
              <a:effectLst/>
              <a:latin typeface="+mn-lt"/>
              <a:ea typeface="+mn-ea"/>
              <a:cs typeface="+mn-cs"/>
            </a:rPr>
            <a:t>※</a:t>
          </a:r>
          <a:r>
            <a:rPr lang="ja-JP" altLang="ja-JP" sz="1000">
              <a:solidFill>
                <a:schemeClr val="bg1">
                  <a:lumMod val="50000"/>
                </a:schemeClr>
              </a:solidFill>
              <a:effectLst/>
              <a:latin typeface="+mn-lt"/>
              <a:ea typeface="+mn-ea"/>
              <a:cs typeface="+mn-cs"/>
            </a:rPr>
            <a:t>応募用紙は大阪府立大学</a:t>
          </a:r>
          <a:r>
            <a:rPr lang="en-US" altLang="ja-JP" sz="1000">
              <a:solidFill>
                <a:schemeClr val="bg1">
                  <a:lumMod val="50000"/>
                </a:schemeClr>
              </a:solidFill>
              <a:effectLst/>
              <a:latin typeface="+mn-lt"/>
              <a:ea typeface="+mn-ea"/>
              <a:cs typeface="+mn-cs"/>
            </a:rPr>
            <a:t>Web</a:t>
          </a:r>
          <a:r>
            <a:rPr lang="ja-JP" altLang="en-US" sz="1000">
              <a:solidFill>
                <a:schemeClr val="bg1">
                  <a:lumMod val="50000"/>
                </a:schemeClr>
              </a:solidFill>
              <a:effectLst/>
              <a:latin typeface="+mn-lt"/>
              <a:ea typeface="+mn-ea"/>
              <a:cs typeface="+mn-cs"/>
            </a:rPr>
            <a:t>サイト</a:t>
          </a:r>
          <a:r>
            <a:rPr lang="ja-JP" altLang="ja-JP" sz="1000">
              <a:solidFill>
                <a:schemeClr val="bg1">
                  <a:lumMod val="50000"/>
                </a:schemeClr>
              </a:solidFill>
              <a:effectLst/>
              <a:latin typeface="+mn-lt"/>
              <a:ea typeface="+mn-ea"/>
              <a:cs typeface="+mn-cs"/>
            </a:rPr>
            <a:t>からも入手</a:t>
          </a:r>
          <a:r>
            <a:rPr lang="ja-JP" altLang="en-US" sz="1000">
              <a:solidFill>
                <a:schemeClr val="bg1">
                  <a:lumMod val="50000"/>
                </a:schemeClr>
              </a:solidFill>
              <a:effectLst/>
              <a:latin typeface="+mn-lt"/>
              <a:ea typeface="+mn-ea"/>
              <a:cs typeface="+mn-cs"/>
            </a:rPr>
            <a:t>できます</a:t>
          </a:r>
          <a:r>
            <a:rPr lang="ja-JP" altLang="ja-JP" sz="1000">
              <a:solidFill>
                <a:schemeClr val="bg1">
                  <a:lumMod val="50000"/>
                </a:schemeClr>
              </a:solidFill>
              <a:effectLst/>
              <a:latin typeface="+mn-lt"/>
              <a:ea typeface="+mn-ea"/>
              <a:cs typeface="+mn-cs"/>
            </a:rPr>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Y37"/>
  <sheetViews>
    <sheetView tabSelected="1" zoomScaleNormal="100" zoomScaleSheetLayoutView="100" workbookViewId="0"/>
  </sheetViews>
  <sheetFormatPr defaultColWidth="4.125" defaultRowHeight="18" customHeight="1" x14ac:dyDescent="0.15"/>
  <cols>
    <col min="1" max="22" width="3.625" style="1" customWidth="1"/>
    <col min="23" max="24" width="4.125" style="1"/>
    <col min="25" max="25" width="0" style="1" hidden="1" customWidth="1"/>
    <col min="26" max="16384" width="4.125" style="1"/>
  </cols>
  <sheetData>
    <row r="1" spans="1:25" ht="32.25" customHeight="1" x14ac:dyDescent="0.15">
      <c r="W1" s="35" t="s">
        <v>41</v>
      </c>
    </row>
    <row r="2" spans="1:25" ht="24.95" customHeight="1" x14ac:dyDescent="0.15">
      <c r="A2" s="64" t="s">
        <v>27</v>
      </c>
      <c r="B2" s="64"/>
      <c r="C2" s="64"/>
      <c r="D2" s="64"/>
      <c r="E2" s="64"/>
      <c r="F2" s="64"/>
      <c r="G2" s="64"/>
      <c r="H2" s="64"/>
      <c r="I2" s="64"/>
      <c r="J2" s="64"/>
      <c r="K2" s="64"/>
      <c r="L2" s="64"/>
      <c r="M2" s="64"/>
      <c r="N2" s="64"/>
      <c r="O2" s="64"/>
      <c r="P2" s="64"/>
      <c r="Q2" s="64"/>
      <c r="R2" s="64"/>
      <c r="S2" s="64"/>
      <c r="T2" s="64"/>
      <c r="U2" s="64"/>
      <c r="V2" s="64"/>
      <c r="W2" s="64"/>
      <c r="Y2" s="1" t="s">
        <v>37</v>
      </c>
    </row>
    <row r="3" spans="1:25" ht="18" customHeight="1" x14ac:dyDescent="0.15">
      <c r="A3" s="3"/>
      <c r="B3" s="3"/>
      <c r="C3" s="3"/>
      <c r="D3" s="3"/>
      <c r="E3" s="3"/>
      <c r="F3" s="3"/>
      <c r="G3" s="3"/>
      <c r="H3" s="3"/>
      <c r="I3" s="3"/>
      <c r="J3" s="3"/>
      <c r="K3" s="3"/>
      <c r="L3" s="3"/>
      <c r="M3" s="3"/>
      <c r="N3" s="3"/>
      <c r="O3" s="3"/>
      <c r="P3" s="3"/>
      <c r="Q3" s="3"/>
      <c r="R3" s="3"/>
      <c r="S3" s="3"/>
      <c r="T3" s="3"/>
      <c r="U3" s="3"/>
      <c r="V3" s="3"/>
      <c r="Y3" s="1" t="s">
        <v>38</v>
      </c>
    </row>
    <row r="4" spans="1:25" ht="18" customHeight="1" x14ac:dyDescent="0.15">
      <c r="A4" s="3"/>
      <c r="B4" s="3"/>
      <c r="C4" s="3"/>
      <c r="D4" s="3"/>
      <c r="E4" s="3"/>
      <c r="F4" s="3"/>
      <c r="G4" s="3"/>
      <c r="H4" s="3"/>
      <c r="I4" s="3"/>
      <c r="J4" s="3"/>
      <c r="K4" s="3"/>
      <c r="L4" s="3"/>
      <c r="M4" s="3"/>
      <c r="N4" s="3"/>
      <c r="O4" s="3"/>
      <c r="P4" s="3"/>
      <c r="Q4" s="3"/>
      <c r="R4" s="3"/>
      <c r="S4" s="3"/>
      <c r="T4" s="23" t="s">
        <v>8</v>
      </c>
      <c r="U4" s="24"/>
      <c r="V4" s="24"/>
      <c r="W4" s="25"/>
    </row>
    <row r="5" spans="1:25" ht="18" customHeight="1" x14ac:dyDescent="0.15">
      <c r="A5" s="3"/>
      <c r="B5" s="3"/>
      <c r="C5" s="3"/>
      <c r="D5" s="3"/>
      <c r="E5" s="3"/>
      <c r="F5" s="3"/>
      <c r="G5" s="3"/>
      <c r="H5" s="3"/>
      <c r="I5" s="3"/>
      <c r="J5" s="3"/>
      <c r="K5" s="3"/>
      <c r="L5" s="3"/>
      <c r="M5" s="3"/>
      <c r="N5" s="3"/>
      <c r="O5" s="3"/>
      <c r="P5" s="3"/>
      <c r="Q5" s="3"/>
      <c r="R5" s="3"/>
      <c r="S5" s="3"/>
      <c r="T5" s="26"/>
      <c r="U5" s="27"/>
      <c r="V5" s="27"/>
      <c r="W5" s="28"/>
    </row>
    <row r="6" spans="1:25" ht="18" customHeight="1" x14ac:dyDescent="0.15">
      <c r="A6" s="7"/>
      <c r="B6" s="8"/>
      <c r="C6" s="32" t="s">
        <v>40</v>
      </c>
      <c r="D6" s="34"/>
      <c r="E6" s="8" t="s">
        <v>39</v>
      </c>
      <c r="F6" s="8"/>
      <c r="G6" s="8"/>
      <c r="H6" s="8"/>
      <c r="I6" s="8"/>
      <c r="J6" s="8"/>
      <c r="K6" s="8"/>
      <c r="L6" s="8"/>
      <c r="M6" s="8"/>
      <c r="N6" s="8"/>
      <c r="O6" s="8"/>
      <c r="P6" s="8"/>
      <c r="Q6" s="8"/>
      <c r="R6" s="8"/>
      <c r="S6" s="8"/>
      <c r="T6" s="65" t="s">
        <v>36</v>
      </c>
      <c r="U6" s="66"/>
      <c r="V6" s="66"/>
      <c r="W6" s="67"/>
    </row>
    <row r="7" spans="1:25" ht="15" customHeight="1" x14ac:dyDescent="0.15">
      <c r="A7" s="48" t="s">
        <v>0</v>
      </c>
      <c r="B7" s="49"/>
      <c r="C7" s="85"/>
      <c r="D7" s="86"/>
      <c r="E7" s="86"/>
      <c r="F7" s="86"/>
      <c r="G7" s="86"/>
      <c r="H7" s="86"/>
      <c r="I7" s="86"/>
      <c r="J7" s="86"/>
      <c r="K7" s="86"/>
      <c r="L7" s="86"/>
      <c r="M7" s="86"/>
      <c r="N7" s="86"/>
      <c r="O7" s="86"/>
      <c r="P7" s="87"/>
      <c r="Q7" s="21" t="s">
        <v>5</v>
      </c>
      <c r="R7" s="13"/>
      <c r="S7" s="13"/>
      <c r="T7" s="13"/>
      <c r="U7" s="4"/>
      <c r="V7" s="13"/>
      <c r="W7" s="16"/>
    </row>
    <row r="8" spans="1:25" ht="20.100000000000001" customHeight="1" x14ac:dyDescent="0.15">
      <c r="A8" s="56" t="s">
        <v>1</v>
      </c>
      <c r="B8" s="57"/>
      <c r="C8" s="88"/>
      <c r="D8" s="89"/>
      <c r="E8" s="89"/>
      <c r="F8" s="89"/>
      <c r="G8" s="89"/>
      <c r="H8" s="89"/>
      <c r="I8" s="89"/>
      <c r="J8" s="89"/>
      <c r="K8" s="89"/>
      <c r="L8" s="89"/>
      <c r="M8" s="89"/>
      <c r="N8" s="89"/>
      <c r="O8" s="89"/>
      <c r="P8" s="90"/>
      <c r="Q8" s="11" t="s">
        <v>28</v>
      </c>
      <c r="R8" s="9"/>
      <c r="S8" s="9"/>
      <c r="T8" s="9"/>
      <c r="U8" s="2"/>
      <c r="V8" s="9"/>
      <c r="W8" s="10"/>
    </row>
    <row r="9" spans="1:25" ht="20.100000000000001" customHeight="1" x14ac:dyDescent="0.15">
      <c r="A9" s="58"/>
      <c r="B9" s="59"/>
      <c r="C9" s="91"/>
      <c r="D9" s="92"/>
      <c r="E9" s="92"/>
      <c r="F9" s="92"/>
      <c r="G9" s="92"/>
      <c r="H9" s="92"/>
      <c r="I9" s="92"/>
      <c r="J9" s="92"/>
      <c r="K9" s="92"/>
      <c r="L9" s="92"/>
      <c r="M9" s="92"/>
      <c r="N9" s="92"/>
      <c r="O9" s="92"/>
      <c r="P9" s="93"/>
      <c r="Q9" s="77"/>
      <c r="R9" s="78"/>
      <c r="S9" s="78"/>
      <c r="T9" s="9" t="s">
        <v>6</v>
      </c>
      <c r="U9" s="78"/>
      <c r="V9" s="78"/>
      <c r="W9" s="18" t="s">
        <v>7</v>
      </c>
    </row>
    <row r="10" spans="1:25" ht="20.100000000000001" customHeight="1" x14ac:dyDescent="0.15">
      <c r="A10" s="60" t="s">
        <v>2</v>
      </c>
      <c r="B10" s="61"/>
      <c r="C10" s="47" t="s">
        <v>45</v>
      </c>
      <c r="D10" s="94"/>
      <c r="E10" s="94"/>
      <c r="F10" s="94"/>
      <c r="G10" s="94"/>
      <c r="H10" s="94"/>
      <c r="I10" s="94"/>
      <c r="J10" s="94"/>
      <c r="K10" s="13"/>
      <c r="L10" s="13"/>
      <c r="M10" s="13"/>
      <c r="N10" s="13"/>
      <c r="O10" s="13"/>
      <c r="P10" s="13"/>
      <c r="Q10" s="13"/>
      <c r="R10" s="13"/>
      <c r="S10" s="13"/>
      <c r="T10" s="13"/>
      <c r="U10" s="13"/>
      <c r="V10" s="13"/>
      <c r="W10" s="16"/>
    </row>
    <row r="11" spans="1:25" ht="20.100000000000001" customHeight="1" x14ac:dyDescent="0.15">
      <c r="A11" s="62"/>
      <c r="B11" s="63"/>
      <c r="C11" s="79"/>
      <c r="D11" s="80"/>
      <c r="E11" s="80"/>
      <c r="F11" s="80"/>
      <c r="G11" s="80"/>
      <c r="H11" s="80"/>
      <c r="I11" s="80"/>
      <c r="J11" s="80"/>
      <c r="K11" s="80"/>
      <c r="L11" s="80"/>
      <c r="M11" s="80"/>
      <c r="N11" s="80"/>
      <c r="O11" s="80"/>
      <c r="P11" s="80"/>
      <c r="Q11" s="80"/>
      <c r="R11" s="80"/>
      <c r="S11" s="80"/>
      <c r="T11" s="80"/>
      <c r="U11" s="80"/>
      <c r="V11" s="80"/>
      <c r="W11" s="81"/>
    </row>
    <row r="12" spans="1:25" ht="20.100000000000001" customHeight="1" x14ac:dyDescent="0.15">
      <c r="A12" s="58"/>
      <c r="B12" s="59"/>
      <c r="C12" s="82"/>
      <c r="D12" s="83"/>
      <c r="E12" s="83"/>
      <c r="F12" s="83"/>
      <c r="G12" s="83"/>
      <c r="H12" s="83"/>
      <c r="I12" s="83"/>
      <c r="J12" s="83"/>
      <c r="K12" s="83"/>
      <c r="L12" s="83"/>
      <c r="M12" s="83"/>
      <c r="N12" s="83"/>
      <c r="O12" s="14"/>
      <c r="P12" s="14"/>
      <c r="Q12" s="14"/>
      <c r="R12" s="14"/>
      <c r="S12" s="14"/>
      <c r="T12" s="14"/>
      <c r="U12" s="14"/>
      <c r="V12" s="14"/>
      <c r="W12" s="22" t="s">
        <v>34</v>
      </c>
    </row>
    <row r="13" spans="1:25" ht="30" customHeight="1" x14ac:dyDescent="0.15">
      <c r="A13" s="50" t="s">
        <v>3</v>
      </c>
      <c r="B13" s="51"/>
      <c r="C13" s="84" t="s">
        <v>9</v>
      </c>
      <c r="D13" s="71"/>
      <c r="E13" s="71"/>
      <c r="F13" s="71"/>
      <c r="G13" s="71"/>
      <c r="H13" s="71"/>
      <c r="I13" s="71"/>
      <c r="J13" s="71"/>
      <c r="K13" s="71"/>
      <c r="L13" s="71"/>
      <c r="M13" s="71"/>
      <c r="N13" s="71"/>
      <c r="O13" s="15"/>
      <c r="P13" s="15"/>
      <c r="Q13" s="15"/>
      <c r="R13" s="15"/>
      <c r="S13" s="15"/>
      <c r="T13" s="15"/>
      <c r="U13" s="15"/>
      <c r="V13" s="15"/>
      <c r="W13" s="22" t="s">
        <v>35</v>
      </c>
    </row>
    <row r="14" spans="1:25" ht="30" customHeight="1" x14ac:dyDescent="0.15">
      <c r="A14" s="73" t="s">
        <v>24</v>
      </c>
      <c r="B14" s="73"/>
      <c r="C14" s="73"/>
      <c r="D14" s="73"/>
      <c r="E14" s="70"/>
      <c r="F14" s="70"/>
      <c r="G14" s="70"/>
      <c r="H14" s="70"/>
      <c r="I14" s="70"/>
      <c r="J14" s="70"/>
      <c r="K14" s="70"/>
      <c r="L14" s="31" t="s">
        <v>25</v>
      </c>
      <c r="M14" s="71"/>
      <c r="N14" s="71"/>
      <c r="O14" s="71"/>
      <c r="P14" s="71"/>
      <c r="Q14" s="71"/>
      <c r="R14" s="71"/>
      <c r="S14" s="71"/>
      <c r="T14" s="71"/>
      <c r="U14" s="71"/>
      <c r="V14" s="71"/>
      <c r="W14" s="72"/>
    </row>
    <row r="15" spans="1:25" ht="35.1" customHeight="1" x14ac:dyDescent="0.15">
      <c r="A15" s="52"/>
      <c r="B15" s="53"/>
      <c r="C15" s="33" t="s">
        <v>10</v>
      </c>
      <c r="D15" s="13" t="s">
        <v>26</v>
      </c>
      <c r="E15" s="16"/>
      <c r="F15" s="68" t="s">
        <v>23</v>
      </c>
      <c r="G15" s="69"/>
      <c r="H15" s="69"/>
      <c r="I15" s="69"/>
      <c r="J15" s="69"/>
      <c r="K15" s="74"/>
      <c r="L15" s="75"/>
      <c r="M15" s="75"/>
      <c r="N15" s="75"/>
      <c r="O15" s="75"/>
      <c r="P15" s="75"/>
      <c r="Q15" s="75"/>
      <c r="R15" s="75"/>
      <c r="S15" s="75"/>
      <c r="T15" s="75"/>
      <c r="U15" s="75"/>
      <c r="V15" s="75"/>
      <c r="W15" s="76"/>
    </row>
    <row r="16" spans="1:25" ht="35.1" customHeight="1" x14ac:dyDescent="0.15">
      <c r="A16" s="54"/>
      <c r="B16" s="55"/>
      <c r="C16" s="17"/>
      <c r="D16" s="14"/>
      <c r="E16" s="18"/>
      <c r="F16" s="68" t="s">
        <v>16</v>
      </c>
      <c r="G16" s="69"/>
      <c r="H16" s="69"/>
      <c r="I16" s="69"/>
      <c r="J16" s="69"/>
      <c r="K16" s="74"/>
      <c r="L16" s="75"/>
      <c r="M16" s="75"/>
      <c r="N16" s="75"/>
      <c r="O16" s="75"/>
      <c r="P16" s="75"/>
      <c r="Q16" s="75"/>
      <c r="R16" s="75"/>
      <c r="S16" s="75"/>
      <c r="T16" s="75"/>
      <c r="U16" s="75"/>
      <c r="V16" s="75"/>
      <c r="W16" s="76"/>
    </row>
    <row r="17" spans="1:24" ht="35.1" customHeight="1" x14ac:dyDescent="0.15">
      <c r="A17" s="12"/>
      <c r="B17" s="10"/>
      <c r="C17" s="33" t="s">
        <v>10</v>
      </c>
      <c r="D17" s="13" t="s">
        <v>11</v>
      </c>
      <c r="E17" s="13"/>
      <c r="F17" s="68" t="s">
        <v>23</v>
      </c>
      <c r="G17" s="69"/>
      <c r="H17" s="69"/>
      <c r="I17" s="69"/>
      <c r="J17" s="69"/>
      <c r="K17" s="74"/>
      <c r="L17" s="75"/>
      <c r="M17" s="75"/>
      <c r="N17" s="75"/>
      <c r="O17" s="75"/>
      <c r="P17" s="75"/>
      <c r="Q17" s="75"/>
      <c r="R17" s="75"/>
      <c r="S17" s="75"/>
      <c r="T17" s="75"/>
      <c r="U17" s="75"/>
      <c r="V17" s="75"/>
      <c r="W17" s="76"/>
    </row>
    <row r="18" spans="1:24" ht="35.1" customHeight="1" x14ac:dyDescent="0.15">
      <c r="A18" s="62" t="s">
        <v>20</v>
      </c>
      <c r="B18" s="63"/>
      <c r="C18" s="17"/>
      <c r="D18" s="14"/>
      <c r="E18" s="14"/>
      <c r="F18" s="68" t="s">
        <v>17</v>
      </c>
      <c r="G18" s="69"/>
      <c r="H18" s="69"/>
      <c r="I18" s="69"/>
      <c r="J18" s="69"/>
      <c r="K18" s="74"/>
      <c r="L18" s="75"/>
      <c r="M18" s="75"/>
      <c r="N18" s="75"/>
      <c r="O18" s="75"/>
      <c r="P18" s="75"/>
      <c r="Q18" s="75"/>
      <c r="R18" s="75"/>
      <c r="S18" s="75"/>
      <c r="T18" s="75"/>
      <c r="U18" s="75"/>
      <c r="V18" s="75"/>
      <c r="W18" s="76"/>
    </row>
    <row r="19" spans="1:24" ht="35.1" customHeight="1" x14ac:dyDescent="0.15">
      <c r="A19" s="96" t="s">
        <v>21</v>
      </c>
      <c r="B19" s="97"/>
      <c r="C19" s="33" t="s">
        <v>46</v>
      </c>
      <c r="D19" s="13" t="s">
        <v>12</v>
      </c>
      <c r="E19" s="16"/>
      <c r="F19" s="68" t="s">
        <v>15</v>
      </c>
      <c r="G19" s="69"/>
      <c r="H19" s="69"/>
      <c r="I19" s="69"/>
      <c r="J19" s="69"/>
      <c r="K19" s="74"/>
      <c r="L19" s="75"/>
      <c r="M19" s="75"/>
      <c r="N19" s="75"/>
      <c r="O19" s="75"/>
      <c r="P19" s="75"/>
      <c r="Q19" s="75"/>
      <c r="R19" s="75"/>
      <c r="S19" s="75"/>
      <c r="T19" s="75"/>
      <c r="U19" s="75"/>
      <c r="V19" s="75"/>
      <c r="W19" s="76"/>
    </row>
    <row r="20" spans="1:24" ht="35.1" customHeight="1" x14ac:dyDescent="0.15">
      <c r="A20" s="12"/>
      <c r="B20" s="10"/>
      <c r="C20" s="17"/>
      <c r="D20" s="14"/>
      <c r="E20" s="18"/>
      <c r="F20" s="68" t="s">
        <v>23</v>
      </c>
      <c r="G20" s="69"/>
      <c r="H20" s="69"/>
      <c r="I20" s="69"/>
      <c r="J20" s="69"/>
      <c r="K20" s="74"/>
      <c r="L20" s="75"/>
      <c r="M20" s="75"/>
      <c r="N20" s="75"/>
      <c r="O20" s="75"/>
      <c r="P20" s="75"/>
      <c r="Q20" s="75"/>
      <c r="R20" s="75"/>
      <c r="S20" s="75"/>
      <c r="T20" s="75"/>
      <c r="U20" s="75"/>
      <c r="V20" s="75"/>
      <c r="W20" s="76"/>
    </row>
    <row r="21" spans="1:24" ht="35.1" customHeight="1" x14ac:dyDescent="0.15">
      <c r="A21" s="12"/>
      <c r="B21" s="10"/>
      <c r="C21" s="33" t="s">
        <v>10</v>
      </c>
      <c r="D21" s="9" t="s">
        <v>13</v>
      </c>
      <c r="E21" s="9"/>
      <c r="F21" s="68" t="s">
        <v>14</v>
      </c>
      <c r="G21" s="69"/>
      <c r="H21" s="69"/>
      <c r="I21" s="69"/>
      <c r="J21" s="69"/>
      <c r="K21" s="74"/>
      <c r="L21" s="75"/>
      <c r="M21" s="75"/>
      <c r="N21" s="75"/>
      <c r="O21" s="75"/>
      <c r="P21" s="75"/>
      <c r="Q21" s="75"/>
      <c r="R21" s="75"/>
      <c r="S21" s="75"/>
      <c r="T21" s="75"/>
      <c r="U21" s="75"/>
      <c r="V21" s="75"/>
      <c r="W21" s="76"/>
    </row>
    <row r="22" spans="1:24" ht="35.1" customHeight="1" x14ac:dyDescent="0.15">
      <c r="A22" s="17"/>
      <c r="B22" s="18"/>
      <c r="C22" s="14"/>
      <c r="D22" s="14"/>
      <c r="E22" s="14"/>
      <c r="F22" s="68" t="s">
        <v>18</v>
      </c>
      <c r="G22" s="69"/>
      <c r="H22" s="69"/>
      <c r="I22" s="69"/>
      <c r="J22" s="69"/>
      <c r="K22" s="74"/>
      <c r="L22" s="75"/>
      <c r="M22" s="75"/>
      <c r="N22" s="75"/>
      <c r="O22" s="75"/>
      <c r="P22" s="75"/>
      <c r="Q22" s="75"/>
      <c r="R22" s="75"/>
      <c r="S22" s="75"/>
      <c r="T22" s="75"/>
      <c r="U22" s="75"/>
      <c r="V22" s="75"/>
      <c r="W22" s="76"/>
    </row>
    <row r="23" spans="1:24" ht="12" customHeight="1" x14ac:dyDescent="0.15">
      <c r="A23" s="9"/>
      <c r="B23" s="9"/>
      <c r="C23" s="9"/>
      <c r="D23" s="9"/>
      <c r="E23" s="9"/>
      <c r="F23" s="20"/>
      <c r="G23" s="20"/>
      <c r="H23" s="20"/>
      <c r="I23" s="20"/>
      <c r="J23" s="20"/>
      <c r="K23" s="20"/>
      <c r="L23" s="9"/>
      <c r="M23" s="9"/>
      <c r="N23" s="9"/>
      <c r="O23" s="9"/>
      <c r="P23" s="9"/>
      <c r="Q23" s="9"/>
      <c r="R23" s="9"/>
      <c r="S23" s="9"/>
      <c r="T23" s="9"/>
      <c r="U23" s="9"/>
      <c r="V23" s="9"/>
    </row>
    <row r="24" spans="1:24" s="19" customFormat="1" ht="16.5" x14ac:dyDescent="0.15">
      <c r="A24" s="5" t="s">
        <v>19</v>
      </c>
    </row>
    <row r="25" spans="1:24" s="30" customFormat="1" ht="56.25" customHeight="1" x14ac:dyDescent="0.15">
      <c r="A25" s="95" t="s">
        <v>29</v>
      </c>
      <c r="B25" s="95"/>
      <c r="C25" s="95"/>
      <c r="D25" s="95"/>
      <c r="E25" s="95"/>
      <c r="F25" s="95"/>
      <c r="G25" s="95"/>
      <c r="H25" s="95"/>
      <c r="I25" s="95"/>
      <c r="J25" s="95"/>
      <c r="K25" s="95"/>
      <c r="L25" s="95"/>
      <c r="M25" s="95"/>
      <c r="N25" s="95"/>
      <c r="O25" s="95"/>
      <c r="P25" s="95"/>
      <c r="Q25" s="95"/>
      <c r="R25" s="95"/>
      <c r="S25" s="95"/>
      <c r="T25" s="95"/>
      <c r="U25" s="95"/>
      <c r="V25" s="95"/>
      <c r="W25" s="95"/>
      <c r="X25" s="29"/>
    </row>
    <row r="34" spans="12:15" ht="18" customHeight="1" x14ac:dyDescent="0.15">
      <c r="L34" s="5"/>
    </row>
    <row r="35" spans="12:15" ht="18" customHeight="1" x14ac:dyDescent="0.15">
      <c r="L35" s="6"/>
      <c r="O35" s="6"/>
    </row>
    <row r="36" spans="12:15" ht="18" customHeight="1" x14ac:dyDescent="0.15">
      <c r="L36" s="6"/>
    </row>
    <row r="37" spans="12:15" ht="18" customHeight="1" x14ac:dyDescent="0.15">
      <c r="L37" s="6"/>
    </row>
  </sheetData>
  <sheetProtection password="DE59" sheet="1" objects="1" scenarios="1"/>
  <mergeCells count="38">
    <mergeCell ref="A25:W25"/>
    <mergeCell ref="F20:J20"/>
    <mergeCell ref="F21:J21"/>
    <mergeCell ref="F22:J22"/>
    <mergeCell ref="K19:W19"/>
    <mergeCell ref="K20:W20"/>
    <mergeCell ref="K21:W21"/>
    <mergeCell ref="K22:W22"/>
    <mergeCell ref="A19:B19"/>
    <mergeCell ref="F16:J16"/>
    <mergeCell ref="F17:J17"/>
    <mergeCell ref="F18:J18"/>
    <mergeCell ref="F19:J19"/>
    <mergeCell ref="C7:P7"/>
    <mergeCell ref="C8:P9"/>
    <mergeCell ref="D10:J10"/>
    <mergeCell ref="A2:W2"/>
    <mergeCell ref="T6:W6"/>
    <mergeCell ref="F15:J15"/>
    <mergeCell ref="A18:B18"/>
    <mergeCell ref="E14:K14"/>
    <mergeCell ref="M14:W14"/>
    <mergeCell ref="A14:D14"/>
    <mergeCell ref="K16:W16"/>
    <mergeCell ref="K17:W17"/>
    <mergeCell ref="K18:W18"/>
    <mergeCell ref="Q9:S9"/>
    <mergeCell ref="U9:V9"/>
    <mergeCell ref="K15:W15"/>
    <mergeCell ref="C11:W11"/>
    <mergeCell ref="C12:N12"/>
    <mergeCell ref="C13:N13"/>
    <mergeCell ref="A7:B7"/>
    <mergeCell ref="A13:B13"/>
    <mergeCell ref="A15:B15"/>
    <mergeCell ref="A16:B16"/>
    <mergeCell ref="A8:B9"/>
    <mergeCell ref="A10:B12"/>
  </mergeCells>
  <phoneticPr fontId="1"/>
  <dataValidations count="4">
    <dataValidation type="list" allowBlank="1" showInputMessage="1" showErrorMessage="1" sqref="C15 C21 C19 C17">
      <formula1>$Y$2:$Y$3</formula1>
    </dataValidation>
    <dataValidation imeMode="halfKatakana" allowBlank="1" showInputMessage="1" showErrorMessage="1" sqref="C7:P7"/>
    <dataValidation imeMode="on" allowBlank="1" showInputMessage="1" showErrorMessage="1" sqref="C8:P9 Q9:S9 U9:V9 D10:J10 C11:W11 C12:N12 K15:W15 K17:W17 K19:W19 K20:W20 K18:W18 K21:W21"/>
    <dataValidation imeMode="off" allowBlank="1" showInputMessage="1" showErrorMessage="1" sqref="C13:N13 E14:K14 M14:W14 K16:W16 K22:W22"/>
  </dataValidations>
  <printOptions horizontalCentered="1" verticalCentered="1"/>
  <pageMargins left="0.78740157480314965" right="0.78740157480314965" top="0.39370078740157483" bottom="0.78740157480314965" header="0.31496062992125984" footer="0.31496062992125984"/>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27"/>
  <sheetViews>
    <sheetView zoomScaleNormal="100" zoomScaleSheetLayoutView="100" workbookViewId="0">
      <selection activeCell="A5" sqref="A5"/>
    </sheetView>
  </sheetViews>
  <sheetFormatPr defaultColWidth="4.375" defaultRowHeight="24.95" customHeight="1" x14ac:dyDescent="0.15"/>
  <cols>
    <col min="1" max="20" width="4.5" style="36" customWidth="1"/>
    <col min="21" max="21" width="4.375" style="36"/>
    <col min="22" max="22" width="5.125" style="36" bestFit="1" customWidth="1"/>
    <col min="23" max="16384" width="4.375" style="36"/>
  </cols>
  <sheetData>
    <row r="1" spans="1:36" ht="24.95" customHeight="1" x14ac:dyDescent="0.15">
      <c r="A1" s="109" t="s">
        <v>22</v>
      </c>
      <c r="B1" s="109"/>
      <c r="C1" s="109"/>
      <c r="D1" s="109"/>
      <c r="E1" s="109"/>
      <c r="F1" s="109"/>
      <c r="G1" s="109"/>
      <c r="H1" s="109"/>
      <c r="I1" s="109"/>
      <c r="J1" s="109"/>
      <c r="K1" s="109"/>
      <c r="L1" s="109"/>
      <c r="M1" s="109"/>
      <c r="N1" s="109"/>
      <c r="O1" s="109"/>
      <c r="P1" s="109"/>
      <c r="Q1" s="109"/>
      <c r="R1" s="109"/>
      <c r="S1" s="109"/>
      <c r="T1" s="109"/>
    </row>
    <row r="2" spans="1:36" ht="24.95" customHeight="1" x14ac:dyDescent="0.15">
      <c r="A2" s="103" t="s">
        <v>32</v>
      </c>
      <c r="B2" s="103"/>
      <c r="C2" s="104" t="s">
        <v>30</v>
      </c>
      <c r="D2" s="105"/>
      <c r="E2" s="101"/>
      <c r="F2" s="101"/>
      <c r="G2" s="101"/>
      <c r="H2" s="101"/>
      <c r="I2" s="101"/>
      <c r="J2" s="101"/>
      <c r="K2" s="101"/>
      <c r="L2" s="101"/>
      <c r="M2" s="101"/>
      <c r="N2" s="101"/>
      <c r="O2" s="101"/>
      <c r="P2" s="101"/>
      <c r="Q2" s="101"/>
      <c r="R2" s="101"/>
      <c r="S2" s="101"/>
      <c r="T2" s="102"/>
    </row>
    <row r="3" spans="1:36" ht="45" customHeight="1" x14ac:dyDescent="0.15">
      <c r="A3" s="103"/>
      <c r="B3" s="103"/>
      <c r="C3" s="106"/>
      <c r="D3" s="107"/>
      <c r="E3" s="107"/>
      <c r="F3" s="107"/>
      <c r="G3" s="107"/>
      <c r="H3" s="107"/>
      <c r="I3" s="107"/>
      <c r="J3" s="107"/>
      <c r="K3" s="107"/>
      <c r="L3" s="107"/>
      <c r="M3" s="107"/>
      <c r="N3" s="107"/>
      <c r="O3" s="107"/>
      <c r="P3" s="107"/>
      <c r="Q3" s="107"/>
      <c r="R3" s="107"/>
      <c r="S3" s="107"/>
      <c r="T3" s="108"/>
    </row>
    <row r="4" spans="1:36" ht="19.5" customHeight="1" x14ac:dyDescent="0.45">
      <c r="A4" s="99" t="s">
        <v>4</v>
      </c>
      <c r="B4" s="100"/>
      <c r="C4" s="100"/>
      <c r="D4" s="100"/>
      <c r="E4" s="100"/>
      <c r="F4" s="100"/>
      <c r="G4" s="100"/>
      <c r="H4" s="100"/>
      <c r="I4" s="37"/>
      <c r="J4" s="37"/>
      <c r="K4" s="37"/>
      <c r="L4" s="37"/>
      <c r="M4" s="37"/>
      <c r="N4" s="37"/>
      <c r="O4" s="37"/>
      <c r="P4" s="37"/>
      <c r="Q4" s="37"/>
      <c r="R4" s="37"/>
      <c r="S4" s="37"/>
      <c r="T4" s="38"/>
      <c r="V4" s="46" t="s">
        <v>42</v>
      </c>
    </row>
    <row r="5" spans="1:36" ht="27" customHeight="1" x14ac:dyDescent="0.15">
      <c r="A5" s="40" t="str">
        <f>MID($V$5,1,1)</f>
        <v/>
      </c>
      <c r="B5" s="41" t="str">
        <f>MID($V$5,2,1)</f>
        <v/>
      </c>
      <c r="C5" s="41" t="str">
        <f>MID($V$5,3,1)</f>
        <v/>
      </c>
      <c r="D5" s="41" t="str">
        <f>MID($V$5,4,1)</f>
        <v/>
      </c>
      <c r="E5" s="41" t="str">
        <f>MID($V$5,5,1)</f>
        <v/>
      </c>
      <c r="F5" s="41" t="str">
        <f>MID($V$5,6,1)</f>
        <v/>
      </c>
      <c r="G5" s="41" t="str">
        <f>MID($V$5,7,1)</f>
        <v/>
      </c>
      <c r="H5" s="41" t="str">
        <f>MID($V$5,8,1)</f>
        <v/>
      </c>
      <c r="I5" s="41" t="str">
        <f>MID($V$5,9,1)</f>
        <v/>
      </c>
      <c r="J5" s="41" t="str">
        <f>MID($V$5,10,1)</f>
        <v/>
      </c>
      <c r="K5" s="41" t="str">
        <f>MID($V$5,11,1)</f>
        <v/>
      </c>
      <c r="L5" s="41" t="str">
        <f>MID($V$5,12,1)</f>
        <v/>
      </c>
      <c r="M5" s="41" t="str">
        <f>MID($V$5,13,1)</f>
        <v/>
      </c>
      <c r="N5" s="41" t="str">
        <f>MID($V$5,14,1)</f>
        <v/>
      </c>
      <c r="O5" s="41" t="str">
        <f>MID($V$5,15,1)</f>
        <v/>
      </c>
      <c r="P5" s="41" t="str">
        <f>MID($V$5,16,1)</f>
        <v/>
      </c>
      <c r="Q5" s="41" t="str">
        <f>MID($V$5,17,1)</f>
        <v/>
      </c>
      <c r="R5" s="41" t="str">
        <f>MID($V$5,18,1)</f>
        <v/>
      </c>
      <c r="S5" s="41" t="str">
        <f>MID($V$5,19,1)</f>
        <v/>
      </c>
      <c r="T5" s="42" t="str">
        <f>MID($V$5,20,1)</f>
        <v/>
      </c>
      <c r="V5" s="98"/>
      <c r="W5" s="98"/>
      <c r="X5" s="98"/>
      <c r="Y5" s="98"/>
      <c r="Z5" s="98"/>
      <c r="AA5" s="98"/>
      <c r="AB5" s="98"/>
      <c r="AC5" s="98"/>
      <c r="AD5" s="98"/>
      <c r="AE5" s="98"/>
      <c r="AF5" s="98"/>
      <c r="AG5" s="98"/>
      <c r="AH5" s="98"/>
      <c r="AI5" s="98"/>
      <c r="AJ5" s="98"/>
    </row>
    <row r="6" spans="1:36" ht="27" customHeight="1" x14ac:dyDescent="0.15">
      <c r="A6" s="40" t="str">
        <f>MID($V$5,21,1)</f>
        <v/>
      </c>
      <c r="B6" s="41" t="str">
        <f>MID($V$5,22,1)</f>
        <v/>
      </c>
      <c r="C6" s="41" t="str">
        <f>MID($V$5,23,1)</f>
        <v/>
      </c>
      <c r="D6" s="41" t="str">
        <f>MID($V$5,24,1)</f>
        <v/>
      </c>
      <c r="E6" s="41" t="str">
        <f>MID($V$5,25,1)</f>
        <v/>
      </c>
      <c r="F6" s="41" t="str">
        <f>MID($V$5,26,1)</f>
        <v/>
      </c>
      <c r="G6" s="41" t="str">
        <f>MID($V$5,27,1)</f>
        <v/>
      </c>
      <c r="H6" s="41" t="str">
        <f>MID($V$5,28,1)</f>
        <v/>
      </c>
      <c r="I6" s="41" t="str">
        <f>MID($V$5,29,1)</f>
        <v/>
      </c>
      <c r="J6" s="41" t="str">
        <f>MID($V$5,30,1)</f>
        <v/>
      </c>
      <c r="K6" s="41" t="str">
        <f>MID($V$5,31,1)</f>
        <v/>
      </c>
      <c r="L6" s="41" t="str">
        <f>MID($V$5,32,1)</f>
        <v/>
      </c>
      <c r="M6" s="41" t="str">
        <f>MID($V$5,33,1)</f>
        <v/>
      </c>
      <c r="N6" s="41" t="str">
        <f>MID($V$5,34,1)</f>
        <v/>
      </c>
      <c r="O6" s="41" t="str">
        <f>MID($V$5,35,1)</f>
        <v/>
      </c>
      <c r="P6" s="41" t="str">
        <f>MID($V$5,36,1)</f>
        <v/>
      </c>
      <c r="Q6" s="41" t="str">
        <f>MID($V$5,37,1)</f>
        <v/>
      </c>
      <c r="R6" s="41" t="str">
        <f>MID($V$5,38,1)</f>
        <v/>
      </c>
      <c r="S6" s="41" t="str">
        <f>MID($V$5,39,1)</f>
        <v/>
      </c>
      <c r="T6" s="42" t="str">
        <f>MID($V$5,40,1)</f>
        <v/>
      </c>
      <c r="V6" s="98"/>
      <c r="W6" s="98"/>
      <c r="X6" s="98"/>
      <c r="Y6" s="98"/>
      <c r="Z6" s="98"/>
      <c r="AA6" s="98"/>
      <c r="AB6" s="98"/>
      <c r="AC6" s="98"/>
      <c r="AD6" s="98"/>
      <c r="AE6" s="98"/>
      <c r="AF6" s="98"/>
      <c r="AG6" s="98"/>
      <c r="AH6" s="98"/>
      <c r="AI6" s="98"/>
      <c r="AJ6" s="98"/>
    </row>
    <row r="7" spans="1:36" ht="27" customHeight="1" x14ac:dyDescent="0.15">
      <c r="A7" s="40" t="str">
        <f>MID($V$5,41,1)</f>
        <v/>
      </c>
      <c r="B7" s="41" t="str">
        <f>MID($V$5,42,1)</f>
        <v/>
      </c>
      <c r="C7" s="41" t="str">
        <f>MID($V$5,43,1)</f>
        <v/>
      </c>
      <c r="D7" s="41" t="str">
        <f>MID($V$5,44,1)</f>
        <v/>
      </c>
      <c r="E7" s="41" t="str">
        <f>MID($V$5,45,1)</f>
        <v/>
      </c>
      <c r="F7" s="41" t="str">
        <f>MID($V$5,46,1)</f>
        <v/>
      </c>
      <c r="G7" s="41" t="str">
        <f>MID($V$5,47,1)</f>
        <v/>
      </c>
      <c r="H7" s="41" t="str">
        <f>MID($V$5,48,1)</f>
        <v/>
      </c>
      <c r="I7" s="41" t="str">
        <f>MID($V$5,49,1)</f>
        <v/>
      </c>
      <c r="J7" s="41" t="str">
        <f>MID($V$5,50,1)</f>
        <v/>
      </c>
      <c r="K7" s="41" t="str">
        <f>MID($V$5,51,1)</f>
        <v/>
      </c>
      <c r="L7" s="41" t="str">
        <f>MID($V$5,52,1)</f>
        <v/>
      </c>
      <c r="M7" s="41" t="str">
        <f>MID($V$5,53,1)</f>
        <v/>
      </c>
      <c r="N7" s="41" t="str">
        <f>MID($V$5,54,1)</f>
        <v/>
      </c>
      <c r="O7" s="41" t="str">
        <f>MID($V$5,55,1)</f>
        <v/>
      </c>
      <c r="P7" s="41" t="str">
        <f>MID($V$5,56,1)</f>
        <v/>
      </c>
      <c r="Q7" s="41" t="str">
        <f>MID($V$5,57,1)</f>
        <v/>
      </c>
      <c r="R7" s="41" t="str">
        <f>MID($V$5,58,1)</f>
        <v/>
      </c>
      <c r="S7" s="41" t="str">
        <f>MID($V$5,59,1)</f>
        <v/>
      </c>
      <c r="T7" s="42" t="str">
        <f>MID($V$5,60,1)</f>
        <v/>
      </c>
      <c r="V7" s="98"/>
      <c r="W7" s="98"/>
      <c r="X7" s="98"/>
      <c r="Y7" s="98"/>
      <c r="Z7" s="98"/>
      <c r="AA7" s="98"/>
      <c r="AB7" s="98"/>
      <c r="AC7" s="98"/>
      <c r="AD7" s="98"/>
      <c r="AE7" s="98"/>
      <c r="AF7" s="98"/>
      <c r="AG7" s="98"/>
      <c r="AH7" s="98"/>
      <c r="AI7" s="98"/>
      <c r="AJ7" s="98"/>
    </row>
    <row r="8" spans="1:36" ht="27" customHeight="1" x14ac:dyDescent="0.15">
      <c r="A8" s="40" t="str">
        <f>MID($V$5,61,1)</f>
        <v/>
      </c>
      <c r="B8" s="41" t="str">
        <f>MID($V$5,62,1)</f>
        <v/>
      </c>
      <c r="C8" s="41" t="str">
        <f>MID($V$5,63,1)</f>
        <v/>
      </c>
      <c r="D8" s="41" t="str">
        <f>MID($V$5,64,1)</f>
        <v/>
      </c>
      <c r="E8" s="41" t="str">
        <f>MID($V$5,65,1)</f>
        <v/>
      </c>
      <c r="F8" s="41" t="str">
        <f>MID($V$5,66,1)</f>
        <v/>
      </c>
      <c r="G8" s="41" t="str">
        <f>MID($V$5,67,1)</f>
        <v/>
      </c>
      <c r="H8" s="41" t="str">
        <f>MID($V$5,68,1)</f>
        <v/>
      </c>
      <c r="I8" s="41" t="str">
        <f>MID($V$5,69,1)</f>
        <v/>
      </c>
      <c r="J8" s="41" t="str">
        <f>MID($V$5,70,1)</f>
        <v/>
      </c>
      <c r="K8" s="41" t="str">
        <f>MID($V$5,71,1)</f>
        <v/>
      </c>
      <c r="L8" s="41" t="str">
        <f>MID($V$5,72,1)</f>
        <v/>
      </c>
      <c r="M8" s="41" t="str">
        <f>MID($V$5,73,1)</f>
        <v/>
      </c>
      <c r="N8" s="41" t="str">
        <f>MID($V$5,74,1)</f>
        <v/>
      </c>
      <c r="O8" s="41" t="str">
        <f>MID($V$5,75,1)</f>
        <v/>
      </c>
      <c r="P8" s="41" t="str">
        <f>MID($V$5,76,1)</f>
        <v/>
      </c>
      <c r="Q8" s="41" t="str">
        <f>MID($V$5,77,1)</f>
        <v/>
      </c>
      <c r="R8" s="41" t="str">
        <f>MID($V$5,78,1)</f>
        <v/>
      </c>
      <c r="S8" s="41" t="str">
        <f>MID($V$5,79,1)</f>
        <v/>
      </c>
      <c r="T8" s="42" t="str">
        <f>MID($V$5,80,1)</f>
        <v/>
      </c>
      <c r="V8" s="98"/>
      <c r="W8" s="98"/>
      <c r="X8" s="98"/>
      <c r="Y8" s="98"/>
      <c r="Z8" s="98"/>
      <c r="AA8" s="98"/>
      <c r="AB8" s="98"/>
      <c r="AC8" s="98"/>
      <c r="AD8" s="98"/>
      <c r="AE8" s="98"/>
      <c r="AF8" s="98"/>
      <c r="AG8" s="98"/>
      <c r="AH8" s="98"/>
      <c r="AI8" s="98"/>
      <c r="AJ8" s="98"/>
    </row>
    <row r="9" spans="1:36" ht="27" customHeight="1" x14ac:dyDescent="0.15">
      <c r="A9" s="43" t="str">
        <f>MID($V$5,81,1)</f>
        <v/>
      </c>
      <c r="B9" s="44" t="str">
        <f>MID($V$5,82,1)</f>
        <v/>
      </c>
      <c r="C9" s="44" t="str">
        <f>MID($V$5,83,1)</f>
        <v/>
      </c>
      <c r="D9" s="44" t="str">
        <f>MID($V$5,84,1)</f>
        <v/>
      </c>
      <c r="E9" s="44" t="str">
        <f>MID($V$5,85,1)</f>
        <v/>
      </c>
      <c r="F9" s="44" t="str">
        <f>MID($V$5,86,1)</f>
        <v/>
      </c>
      <c r="G9" s="44" t="str">
        <f>MID($V$5,87,1)</f>
        <v/>
      </c>
      <c r="H9" s="44" t="str">
        <f>MID($V$5,88,1)</f>
        <v/>
      </c>
      <c r="I9" s="44" t="str">
        <f>MID($V$5,89,1)</f>
        <v/>
      </c>
      <c r="J9" s="44" t="str">
        <f>MID($V$5,90,1)</f>
        <v/>
      </c>
      <c r="K9" s="44" t="str">
        <f>MID($V$5,91,1)</f>
        <v/>
      </c>
      <c r="L9" s="44" t="str">
        <f>MID($V$5,92,1)</f>
        <v/>
      </c>
      <c r="M9" s="44" t="str">
        <f>MID($V$5,93,1)</f>
        <v/>
      </c>
      <c r="N9" s="44" t="str">
        <f>MID($V$5,94,1)</f>
        <v/>
      </c>
      <c r="O9" s="44" t="str">
        <f>MID($V$5,95,1)</f>
        <v/>
      </c>
      <c r="P9" s="44" t="str">
        <f>MID($V$5,96,1)</f>
        <v/>
      </c>
      <c r="Q9" s="44" t="str">
        <f>MID($V$5,97,1)</f>
        <v/>
      </c>
      <c r="R9" s="44" t="str">
        <f>MID($V$5,98,1)</f>
        <v/>
      </c>
      <c r="S9" s="44" t="str">
        <f>MID($V$5,99,1)</f>
        <v/>
      </c>
      <c r="T9" s="45" t="str">
        <f>MID($V$5,100,1)</f>
        <v/>
      </c>
      <c r="V9" s="36" t="str">
        <f>"入力文字数："&amp;LEN(V5)&amp;"文字"</f>
        <v>入力文字数：0文字</v>
      </c>
    </row>
    <row r="10" spans="1:36" ht="15" customHeight="1" x14ac:dyDescent="0.15">
      <c r="A10" s="37"/>
      <c r="B10" s="37"/>
      <c r="C10" s="37"/>
      <c r="D10" s="37"/>
      <c r="E10" s="37"/>
      <c r="F10" s="37"/>
      <c r="G10" s="37"/>
      <c r="H10" s="37"/>
      <c r="I10" s="37"/>
      <c r="J10" s="37"/>
      <c r="K10" s="37"/>
      <c r="L10" s="37"/>
      <c r="M10" s="37"/>
      <c r="N10" s="37"/>
      <c r="O10" s="37"/>
      <c r="P10" s="37"/>
      <c r="Q10" s="37"/>
      <c r="R10" s="37"/>
      <c r="S10" s="37"/>
      <c r="T10" s="37"/>
    </row>
    <row r="11" spans="1:36" ht="24.95" customHeight="1" x14ac:dyDescent="0.15">
      <c r="A11" s="103" t="s">
        <v>31</v>
      </c>
      <c r="B11" s="103"/>
      <c r="C11" s="104" t="s">
        <v>30</v>
      </c>
      <c r="D11" s="105"/>
      <c r="E11" s="101"/>
      <c r="F11" s="101"/>
      <c r="G11" s="101"/>
      <c r="H11" s="101"/>
      <c r="I11" s="101"/>
      <c r="J11" s="101"/>
      <c r="K11" s="101"/>
      <c r="L11" s="101"/>
      <c r="M11" s="101"/>
      <c r="N11" s="101"/>
      <c r="O11" s="101"/>
      <c r="P11" s="101"/>
      <c r="Q11" s="101"/>
      <c r="R11" s="101"/>
      <c r="S11" s="101"/>
      <c r="T11" s="102"/>
    </row>
    <row r="12" spans="1:36" ht="45" customHeight="1" x14ac:dyDescent="0.15">
      <c r="A12" s="103"/>
      <c r="B12" s="103"/>
      <c r="C12" s="106"/>
      <c r="D12" s="107"/>
      <c r="E12" s="107"/>
      <c r="F12" s="107"/>
      <c r="G12" s="107"/>
      <c r="H12" s="107"/>
      <c r="I12" s="107"/>
      <c r="J12" s="107"/>
      <c r="K12" s="107"/>
      <c r="L12" s="107"/>
      <c r="M12" s="107"/>
      <c r="N12" s="107"/>
      <c r="O12" s="107"/>
      <c r="P12" s="107"/>
      <c r="Q12" s="107"/>
      <c r="R12" s="107"/>
      <c r="S12" s="107"/>
      <c r="T12" s="108"/>
    </row>
    <row r="13" spans="1:36" ht="18.75" x14ac:dyDescent="0.45">
      <c r="A13" s="99" t="s">
        <v>4</v>
      </c>
      <c r="B13" s="100"/>
      <c r="C13" s="100"/>
      <c r="D13" s="100"/>
      <c r="E13" s="100"/>
      <c r="F13" s="100"/>
      <c r="G13" s="100"/>
      <c r="H13" s="100"/>
      <c r="I13" s="37"/>
      <c r="J13" s="37"/>
      <c r="K13" s="37"/>
      <c r="L13" s="37"/>
      <c r="M13" s="37"/>
      <c r="N13" s="37"/>
      <c r="O13" s="37"/>
      <c r="P13" s="37"/>
      <c r="Q13" s="37"/>
      <c r="R13" s="37"/>
      <c r="S13" s="37"/>
      <c r="T13" s="38"/>
      <c r="V13" s="46" t="s">
        <v>43</v>
      </c>
    </row>
    <row r="14" spans="1:36" ht="27" customHeight="1" x14ac:dyDescent="0.15">
      <c r="A14" s="40" t="str">
        <f>MID($V$14,1,1)</f>
        <v/>
      </c>
      <c r="B14" s="41" t="str">
        <f>MID($V$14,2,1)</f>
        <v/>
      </c>
      <c r="C14" s="41" t="str">
        <f>MID($V$14,3,1)</f>
        <v/>
      </c>
      <c r="D14" s="41" t="str">
        <f>MID($V$14,4,1)</f>
        <v/>
      </c>
      <c r="E14" s="41" t="str">
        <f>MID($V$14,5,1)</f>
        <v/>
      </c>
      <c r="F14" s="41" t="str">
        <f>MID($V$14,6,1)</f>
        <v/>
      </c>
      <c r="G14" s="41" t="str">
        <f>MID($V$14,7,1)</f>
        <v/>
      </c>
      <c r="H14" s="41" t="str">
        <f>MID($V$14,8,1)</f>
        <v/>
      </c>
      <c r="I14" s="41" t="str">
        <f>MID($V$14,9,1)</f>
        <v/>
      </c>
      <c r="J14" s="41" t="str">
        <f>MID($V$14,10,1)</f>
        <v/>
      </c>
      <c r="K14" s="41" t="str">
        <f>MID($V$14,11,1)</f>
        <v/>
      </c>
      <c r="L14" s="41" t="str">
        <f>MID($V$14,12,1)</f>
        <v/>
      </c>
      <c r="M14" s="41" t="str">
        <f>MID($V$14,13,1)</f>
        <v/>
      </c>
      <c r="N14" s="41" t="str">
        <f>MID($V$14,14,1)</f>
        <v/>
      </c>
      <c r="O14" s="41" t="str">
        <f>MID($V$14,15,1)</f>
        <v/>
      </c>
      <c r="P14" s="41" t="str">
        <f>MID($V$14,16,1)</f>
        <v/>
      </c>
      <c r="Q14" s="41" t="str">
        <f>MID($V$14,17,1)</f>
        <v/>
      </c>
      <c r="R14" s="41" t="str">
        <f>MID($V$14,18,1)</f>
        <v/>
      </c>
      <c r="S14" s="41" t="str">
        <f>MID($V$14,19,1)</f>
        <v/>
      </c>
      <c r="T14" s="42" t="str">
        <f>MID($V$14,20,1)</f>
        <v/>
      </c>
      <c r="V14" s="98"/>
      <c r="W14" s="98"/>
      <c r="X14" s="98"/>
      <c r="Y14" s="98"/>
      <c r="Z14" s="98"/>
      <c r="AA14" s="98"/>
      <c r="AB14" s="98"/>
      <c r="AC14" s="98"/>
      <c r="AD14" s="98"/>
      <c r="AE14" s="98"/>
      <c r="AF14" s="98"/>
      <c r="AG14" s="98"/>
      <c r="AH14" s="98"/>
      <c r="AI14" s="98"/>
      <c r="AJ14" s="98"/>
    </row>
    <row r="15" spans="1:36" ht="27" customHeight="1" x14ac:dyDescent="0.15">
      <c r="A15" s="40" t="str">
        <f>MID($V$14,21,1)</f>
        <v/>
      </c>
      <c r="B15" s="41" t="str">
        <f>MID($V$14,22,1)</f>
        <v/>
      </c>
      <c r="C15" s="41" t="str">
        <f>MID($V$14,23,1)</f>
        <v/>
      </c>
      <c r="D15" s="41" t="str">
        <f>MID($V$14,24,1)</f>
        <v/>
      </c>
      <c r="E15" s="41" t="str">
        <f>MID($V$14,25,1)</f>
        <v/>
      </c>
      <c r="F15" s="41" t="str">
        <f>MID($V$14,26,1)</f>
        <v/>
      </c>
      <c r="G15" s="41" t="str">
        <f>MID($V$14,27,1)</f>
        <v/>
      </c>
      <c r="H15" s="41" t="str">
        <f>MID($V$14,28,1)</f>
        <v/>
      </c>
      <c r="I15" s="41" t="str">
        <f>MID($V$14,29,1)</f>
        <v/>
      </c>
      <c r="J15" s="41" t="str">
        <f>MID($V$14,30,1)</f>
        <v/>
      </c>
      <c r="K15" s="41" t="str">
        <f>MID($V$14,31,1)</f>
        <v/>
      </c>
      <c r="L15" s="41" t="str">
        <f>MID($V$14,32,1)</f>
        <v/>
      </c>
      <c r="M15" s="41" t="str">
        <f>MID($V$14,33,1)</f>
        <v/>
      </c>
      <c r="N15" s="41" t="str">
        <f>MID($V$14,34,1)</f>
        <v/>
      </c>
      <c r="O15" s="41" t="str">
        <f>MID($V$14,35,1)</f>
        <v/>
      </c>
      <c r="P15" s="41" t="str">
        <f>MID($V$14,36,1)</f>
        <v/>
      </c>
      <c r="Q15" s="41" t="str">
        <f>MID($V$14,37,1)</f>
        <v/>
      </c>
      <c r="R15" s="41" t="str">
        <f>MID($V$14,38,1)</f>
        <v/>
      </c>
      <c r="S15" s="41" t="str">
        <f>MID($V$14,39,1)</f>
        <v/>
      </c>
      <c r="T15" s="42" t="str">
        <f>MID($V$14,40,1)</f>
        <v/>
      </c>
      <c r="V15" s="98"/>
      <c r="W15" s="98"/>
      <c r="X15" s="98"/>
      <c r="Y15" s="98"/>
      <c r="Z15" s="98"/>
      <c r="AA15" s="98"/>
      <c r="AB15" s="98"/>
      <c r="AC15" s="98"/>
      <c r="AD15" s="98"/>
      <c r="AE15" s="98"/>
      <c r="AF15" s="98"/>
      <c r="AG15" s="98"/>
      <c r="AH15" s="98"/>
      <c r="AI15" s="98"/>
      <c r="AJ15" s="98"/>
    </row>
    <row r="16" spans="1:36" ht="27" customHeight="1" x14ac:dyDescent="0.15">
      <c r="A16" s="40" t="str">
        <f>MID($V$14,41,1)</f>
        <v/>
      </c>
      <c r="B16" s="41" t="str">
        <f>MID($V$14,42,1)</f>
        <v/>
      </c>
      <c r="C16" s="41" t="str">
        <f>MID($V$14,43,1)</f>
        <v/>
      </c>
      <c r="D16" s="41" t="str">
        <f>MID($V$14,44,1)</f>
        <v/>
      </c>
      <c r="E16" s="41" t="str">
        <f>MID($V$14,45,1)</f>
        <v/>
      </c>
      <c r="F16" s="41" t="str">
        <f>MID($V$14,46,1)</f>
        <v/>
      </c>
      <c r="G16" s="41" t="str">
        <f>MID($V$14,47,1)</f>
        <v/>
      </c>
      <c r="H16" s="41" t="str">
        <f>MID($V$14,48,1)</f>
        <v/>
      </c>
      <c r="I16" s="41" t="str">
        <f>MID($V$14,49,1)</f>
        <v/>
      </c>
      <c r="J16" s="41" t="str">
        <f>MID($V$14,50,1)</f>
        <v/>
      </c>
      <c r="K16" s="41" t="str">
        <f>MID($V$14,51,1)</f>
        <v/>
      </c>
      <c r="L16" s="41" t="str">
        <f>MID($V$14,52,1)</f>
        <v/>
      </c>
      <c r="M16" s="41" t="str">
        <f>MID($V$14,53,1)</f>
        <v/>
      </c>
      <c r="N16" s="41" t="str">
        <f>MID($V$14,54,1)</f>
        <v/>
      </c>
      <c r="O16" s="41" t="str">
        <f>MID($V$14,55,1)</f>
        <v/>
      </c>
      <c r="P16" s="41" t="str">
        <f>MID($V$14,56,1)</f>
        <v/>
      </c>
      <c r="Q16" s="41" t="str">
        <f>MID($V$14,57,1)</f>
        <v/>
      </c>
      <c r="R16" s="41" t="str">
        <f>MID($V$14,58,1)</f>
        <v/>
      </c>
      <c r="S16" s="41" t="str">
        <f>MID($V$14,59,1)</f>
        <v/>
      </c>
      <c r="T16" s="42" t="str">
        <f>MID($V$14,60,1)</f>
        <v/>
      </c>
      <c r="V16" s="98"/>
      <c r="W16" s="98"/>
      <c r="X16" s="98"/>
      <c r="Y16" s="98"/>
      <c r="Z16" s="98"/>
      <c r="AA16" s="98"/>
      <c r="AB16" s="98"/>
      <c r="AC16" s="98"/>
      <c r="AD16" s="98"/>
      <c r="AE16" s="98"/>
      <c r="AF16" s="98"/>
      <c r="AG16" s="98"/>
      <c r="AH16" s="98"/>
      <c r="AI16" s="98"/>
      <c r="AJ16" s="98"/>
    </row>
    <row r="17" spans="1:36" ht="27" customHeight="1" x14ac:dyDescent="0.15">
      <c r="A17" s="40" t="str">
        <f>MID($V$14,61,1)</f>
        <v/>
      </c>
      <c r="B17" s="41" t="str">
        <f>MID($V$14,62,1)</f>
        <v/>
      </c>
      <c r="C17" s="41" t="str">
        <f>MID($V$14,63,1)</f>
        <v/>
      </c>
      <c r="D17" s="41" t="str">
        <f>MID($V$14,64,1)</f>
        <v/>
      </c>
      <c r="E17" s="41" t="str">
        <f>MID($V$14,65,1)</f>
        <v/>
      </c>
      <c r="F17" s="41" t="str">
        <f>MID($V$14,66,1)</f>
        <v/>
      </c>
      <c r="G17" s="41" t="str">
        <f>MID($V$14,67,1)</f>
        <v/>
      </c>
      <c r="H17" s="41" t="str">
        <f>MID($V$14,68,1)</f>
        <v/>
      </c>
      <c r="I17" s="41" t="str">
        <f>MID($V$14,69,1)</f>
        <v/>
      </c>
      <c r="J17" s="41" t="str">
        <f>MID($V$14,70,1)</f>
        <v/>
      </c>
      <c r="K17" s="41" t="str">
        <f>MID($V$14,71,1)</f>
        <v/>
      </c>
      <c r="L17" s="41" t="str">
        <f>MID($V$14,72,1)</f>
        <v/>
      </c>
      <c r="M17" s="41" t="str">
        <f>MID($V$14,73,1)</f>
        <v/>
      </c>
      <c r="N17" s="41" t="str">
        <f>MID($V$14,74,1)</f>
        <v/>
      </c>
      <c r="O17" s="41" t="str">
        <f>MID($V$14,75,1)</f>
        <v/>
      </c>
      <c r="P17" s="41" t="str">
        <f>MID($V$14,76,1)</f>
        <v/>
      </c>
      <c r="Q17" s="41" t="str">
        <f>MID($V$14,77,1)</f>
        <v/>
      </c>
      <c r="R17" s="41" t="str">
        <f>MID($V$14,78,1)</f>
        <v/>
      </c>
      <c r="S17" s="41" t="str">
        <f>MID($V$14,79,1)</f>
        <v/>
      </c>
      <c r="T17" s="42" t="str">
        <f>MID($V$14,80,1)</f>
        <v/>
      </c>
      <c r="V17" s="98"/>
      <c r="W17" s="98"/>
      <c r="X17" s="98"/>
      <c r="Y17" s="98"/>
      <c r="Z17" s="98"/>
      <c r="AA17" s="98"/>
      <c r="AB17" s="98"/>
      <c r="AC17" s="98"/>
      <c r="AD17" s="98"/>
      <c r="AE17" s="98"/>
      <c r="AF17" s="98"/>
      <c r="AG17" s="98"/>
      <c r="AH17" s="98"/>
      <c r="AI17" s="98"/>
      <c r="AJ17" s="98"/>
    </row>
    <row r="18" spans="1:36" ht="27" customHeight="1" x14ac:dyDescent="0.15">
      <c r="A18" s="43" t="str">
        <f>MID($V$14,81,1)</f>
        <v/>
      </c>
      <c r="B18" s="44" t="str">
        <f>MID($V$14,82,1)</f>
        <v/>
      </c>
      <c r="C18" s="44" t="str">
        <f>MID($V$14,83,1)</f>
        <v/>
      </c>
      <c r="D18" s="44" t="str">
        <f>MID($V$14,84,1)</f>
        <v/>
      </c>
      <c r="E18" s="44" t="str">
        <f>MID($V$14,85,1)</f>
        <v/>
      </c>
      <c r="F18" s="44" t="str">
        <f>MID($V$14,86,1)</f>
        <v/>
      </c>
      <c r="G18" s="44" t="str">
        <f>MID($V$14,87,1)</f>
        <v/>
      </c>
      <c r="H18" s="44" t="str">
        <f>MID($V$14,88,1)</f>
        <v/>
      </c>
      <c r="I18" s="44" t="str">
        <f>MID($V$14,89,1)</f>
        <v/>
      </c>
      <c r="J18" s="44" t="str">
        <f>MID($V$14,90,1)</f>
        <v/>
      </c>
      <c r="K18" s="44" t="str">
        <f>MID($V$14,91,1)</f>
        <v/>
      </c>
      <c r="L18" s="44" t="str">
        <f>MID($V$14,92,1)</f>
        <v/>
      </c>
      <c r="M18" s="44" t="str">
        <f>MID($V$14,93,1)</f>
        <v/>
      </c>
      <c r="N18" s="44" t="str">
        <f>MID($V$14,94,1)</f>
        <v/>
      </c>
      <c r="O18" s="44" t="str">
        <f>MID($V$14,95,1)</f>
        <v/>
      </c>
      <c r="P18" s="44" t="str">
        <f>MID($V$14,96,1)</f>
        <v/>
      </c>
      <c r="Q18" s="44" t="str">
        <f>MID($V$14,97,1)</f>
        <v/>
      </c>
      <c r="R18" s="44" t="str">
        <f>MID($V$14,98,1)</f>
        <v/>
      </c>
      <c r="S18" s="44" t="str">
        <f>MID($V$14,99,1)</f>
        <v/>
      </c>
      <c r="T18" s="45" t="str">
        <f>MID($V$14,100,1)</f>
        <v/>
      </c>
      <c r="V18" s="36" t="str">
        <f>"入力文字数："&amp;LEN(V14)&amp;"文字"</f>
        <v>入力文字数：0文字</v>
      </c>
    </row>
    <row r="19" spans="1:36" ht="15" customHeight="1" x14ac:dyDescent="0.15">
      <c r="A19" s="37"/>
      <c r="B19" s="37"/>
      <c r="C19" s="37"/>
      <c r="D19" s="37"/>
      <c r="E19" s="37"/>
      <c r="F19" s="37"/>
      <c r="G19" s="37"/>
      <c r="H19" s="37"/>
      <c r="I19" s="37"/>
      <c r="J19" s="37"/>
      <c r="K19" s="37"/>
      <c r="L19" s="37"/>
      <c r="M19" s="37"/>
      <c r="N19" s="37"/>
      <c r="O19" s="37"/>
      <c r="P19" s="37"/>
      <c r="Q19" s="37"/>
      <c r="R19" s="37"/>
      <c r="S19" s="37"/>
      <c r="T19" s="37"/>
    </row>
    <row r="20" spans="1:36" ht="24.95" customHeight="1" x14ac:dyDescent="0.15">
      <c r="A20" s="103" t="s">
        <v>33</v>
      </c>
      <c r="B20" s="103"/>
      <c r="C20" s="104" t="s">
        <v>30</v>
      </c>
      <c r="D20" s="105"/>
      <c r="E20" s="101"/>
      <c r="F20" s="101"/>
      <c r="G20" s="101"/>
      <c r="H20" s="101"/>
      <c r="I20" s="101"/>
      <c r="J20" s="101"/>
      <c r="K20" s="101"/>
      <c r="L20" s="101"/>
      <c r="M20" s="101"/>
      <c r="N20" s="101"/>
      <c r="O20" s="101"/>
      <c r="P20" s="101"/>
      <c r="Q20" s="101"/>
      <c r="R20" s="101"/>
      <c r="S20" s="101"/>
      <c r="T20" s="102"/>
    </row>
    <row r="21" spans="1:36" ht="45" customHeight="1" x14ac:dyDescent="0.15">
      <c r="A21" s="103"/>
      <c r="B21" s="103"/>
      <c r="C21" s="106"/>
      <c r="D21" s="107"/>
      <c r="E21" s="107"/>
      <c r="F21" s="107"/>
      <c r="G21" s="107"/>
      <c r="H21" s="107"/>
      <c r="I21" s="107"/>
      <c r="J21" s="107"/>
      <c r="K21" s="107"/>
      <c r="L21" s="107"/>
      <c r="M21" s="107"/>
      <c r="N21" s="107"/>
      <c r="O21" s="107"/>
      <c r="P21" s="107"/>
      <c r="Q21" s="107"/>
      <c r="R21" s="107"/>
      <c r="S21" s="107"/>
      <c r="T21" s="108"/>
    </row>
    <row r="22" spans="1:36" s="39" customFormat="1" ht="18.75" customHeight="1" x14ac:dyDescent="0.45">
      <c r="A22" s="99" t="s">
        <v>4</v>
      </c>
      <c r="B22" s="100"/>
      <c r="C22" s="100"/>
      <c r="D22" s="100"/>
      <c r="E22" s="100"/>
      <c r="F22" s="100"/>
      <c r="G22" s="100"/>
      <c r="H22" s="100"/>
      <c r="I22" s="37"/>
      <c r="J22" s="37"/>
      <c r="K22" s="37"/>
      <c r="L22" s="37"/>
      <c r="M22" s="37"/>
      <c r="N22" s="37"/>
      <c r="O22" s="37"/>
      <c r="P22" s="37"/>
      <c r="Q22" s="37"/>
      <c r="R22" s="37"/>
      <c r="S22" s="37"/>
      <c r="T22" s="38"/>
      <c r="V22" s="46" t="s">
        <v>44</v>
      </c>
    </row>
    <row r="23" spans="1:36" ht="27" customHeight="1" x14ac:dyDescent="0.15">
      <c r="A23" s="40" t="str">
        <f>MID($V$23,1,1)</f>
        <v/>
      </c>
      <c r="B23" s="41" t="str">
        <f>MID($V$23,2,1)</f>
        <v/>
      </c>
      <c r="C23" s="41" t="str">
        <f>MID($V$23,3,1)</f>
        <v/>
      </c>
      <c r="D23" s="41" t="str">
        <f>MID($V$23,4,1)</f>
        <v/>
      </c>
      <c r="E23" s="41" t="str">
        <f>MID($V$23,5,1)</f>
        <v/>
      </c>
      <c r="F23" s="41" t="str">
        <f>MID($V$23,6,1)</f>
        <v/>
      </c>
      <c r="G23" s="41" t="str">
        <f>MID($V$23,7,1)</f>
        <v/>
      </c>
      <c r="H23" s="41" t="str">
        <f>MID($V$23,8,1)</f>
        <v/>
      </c>
      <c r="I23" s="41" t="str">
        <f>MID($V$23,9,1)</f>
        <v/>
      </c>
      <c r="J23" s="41" t="str">
        <f>MID($V$23,10,1)</f>
        <v/>
      </c>
      <c r="K23" s="41" t="str">
        <f>MID($V$23,11,1)</f>
        <v/>
      </c>
      <c r="L23" s="41" t="str">
        <f>MID($V$23,12,1)</f>
        <v/>
      </c>
      <c r="M23" s="41" t="str">
        <f>MID($V$23,13,1)</f>
        <v/>
      </c>
      <c r="N23" s="41" t="str">
        <f>MID($V$23,14,1)</f>
        <v/>
      </c>
      <c r="O23" s="41" t="str">
        <f>MID($V$23,15,1)</f>
        <v/>
      </c>
      <c r="P23" s="41" t="str">
        <f>MID($V$23,16,1)</f>
        <v/>
      </c>
      <c r="Q23" s="41" t="str">
        <f>MID($V$23,17,1)</f>
        <v/>
      </c>
      <c r="R23" s="41" t="str">
        <f>MID($V$23,18,1)</f>
        <v/>
      </c>
      <c r="S23" s="41" t="str">
        <f>MID($V$23,19,1)</f>
        <v/>
      </c>
      <c r="T23" s="42" t="str">
        <f>MID($V$23,20,1)</f>
        <v/>
      </c>
      <c r="V23" s="98"/>
      <c r="W23" s="98"/>
      <c r="X23" s="98"/>
      <c r="Y23" s="98"/>
      <c r="Z23" s="98"/>
      <c r="AA23" s="98"/>
      <c r="AB23" s="98"/>
      <c r="AC23" s="98"/>
      <c r="AD23" s="98"/>
      <c r="AE23" s="98"/>
      <c r="AF23" s="98"/>
      <c r="AG23" s="98"/>
      <c r="AH23" s="98"/>
      <c r="AI23" s="98"/>
      <c r="AJ23" s="98"/>
    </row>
    <row r="24" spans="1:36" ht="27" customHeight="1" x14ac:dyDescent="0.15">
      <c r="A24" s="40" t="str">
        <f>MID($V$23,21,1)</f>
        <v/>
      </c>
      <c r="B24" s="41" t="str">
        <f>MID($V$23,22,1)</f>
        <v/>
      </c>
      <c r="C24" s="41" t="str">
        <f>MID($V$23,23,1)</f>
        <v/>
      </c>
      <c r="D24" s="41" t="str">
        <f>MID($V$23,24,1)</f>
        <v/>
      </c>
      <c r="E24" s="41" t="str">
        <f>MID($V$23,25,1)</f>
        <v/>
      </c>
      <c r="F24" s="41" t="str">
        <f>MID($V$23,26,1)</f>
        <v/>
      </c>
      <c r="G24" s="41" t="str">
        <f>MID($V$23,27,1)</f>
        <v/>
      </c>
      <c r="H24" s="41" t="str">
        <f>MID($V$23,28,1)</f>
        <v/>
      </c>
      <c r="I24" s="41" t="str">
        <f>MID($V$23,29,1)</f>
        <v/>
      </c>
      <c r="J24" s="41" t="str">
        <f>MID($V$23,30,1)</f>
        <v/>
      </c>
      <c r="K24" s="41" t="str">
        <f>MID($V$23,31,1)</f>
        <v/>
      </c>
      <c r="L24" s="41" t="str">
        <f>MID($V$23,32,1)</f>
        <v/>
      </c>
      <c r="M24" s="41" t="str">
        <f>MID($V$23,33,1)</f>
        <v/>
      </c>
      <c r="N24" s="41" t="str">
        <f>MID($V$23,34,1)</f>
        <v/>
      </c>
      <c r="O24" s="41" t="str">
        <f>MID($V$23,35,1)</f>
        <v/>
      </c>
      <c r="P24" s="41" t="str">
        <f>MID($V$23,36,1)</f>
        <v/>
      </c>
      <c r="Q24" s="41" t="str">
        <f>MID($V$23,37,1)</f>
        <v/>
      </c>
      <c r="R24" s="41" t="str">
        <f>MID($V$23,38,1)</f>
        <v/>
      </c>
      <c r="S24" s="41" t="str">
        <f>MID($V$23,39,1)</f>
        <v/>
      </c>
      <c r="T24" s="42" t="str">
        <f>MID($V$23,40,1)</f>
        <v/>
      </c>
      <c r="V24" s="98"/>
      <c r="W24" s="98"/>
      <c r="X24" s="98"/>
      <c r="Y24" s="98"/>
      <c r="Z24" s="98"/>
      <c r="AA24" s="98"/>
      <c r="AB24" s="98"/>
      <c r="AC24" s="98"/>
      <c r="AD24" s="98"/>
      <c r="AE24" s="98"/>
      <c r="AF24" s="98"/>
      <c r="AG24" s="98"/>
      <c r="AH24" s="98"/>
      <c r="AI24" s="98"/>
      <c r="AJ24" s="98"/>
    </row>
    <row r="25" spans="1:36" ht="27" customHeight="1" x14ac:dyDescent="0.15">
      <c r="A25" s="40" t="str">
        <f>MID($V$23,41,1)</f>
        <v/>
      </c>
      <c r="B25" s="41" t="str">
        <f>MID($V$23,42,1)</f>
        <v/>
      </c>
      <c r="C25" s="41" t="str">
        <f>MID($V$23,43,1)</f>
        <v/>
      </c>
      <c r="D25" s="41" t="str">
        <f>MID($V$23,44,1)</f>
        <v/>
      </c>
      <c r="E25" s="41" t="str">
        <f>MID($V$23,45,1)</f>
        <v/>
      </c>
      <c r="F25" s="41" t="str">
        <f>MID($V$23,46,1)</f>
        <v/>
      </c>
      <c r="G25" s="41" t="str">
        <f>MID($V$23,47,1)</f>
        <v/>
      </c>
      <c r="H25" s="41" t="str">
        <f>MID($V$23,48,1)</f>
        <v/>
      </c>
      <c r="I25" s="41" t="str">
        <f>MID($V$23,49,1)</f>
        <v/>
      </c>
      <c r="J25" s="41" t="str">
        <f>MID($V$23,50,1)</f>
        <v/>
      </c>
      <c r="K25" s="41" t="str">
        <f>MID($V$23,51,1)</f>
        <v/>
      </c>
      <c r="L25" s="41" t="str">
        <f>MID($V$23,52,1)</f>
        <v/>
      </c>
      <c r="M25" s="41" t="str">
        <f>MID($V$23,53,1)</f>
        <v/>
      </c>
      <c r="N25" s="41" t="str">
        <f>MID($V$23,54,1)</f>
        <v/>
      </c>
      <c r="O25" s="41" t="str">
        <f>MID($V$23,55,1)</f>
        <v/>
      </c>
      <c r="P25" s="41" t="str">
        <f>MID($V$23,56,1)</f>
        <v/>
      </c>
      <c r="Q25" s="41" t="str">
        <f>MID($V$23,57,1)</f>
        <v/>
      </c>
      <c r="R25" s="41" t="str">
        <f>MID($V$23,58,1)</f>
        <v/>
      </c>
      <c r="S25" s="41" t="str">
        <f>MID($V$23,59,1)</f>
        <v/>
      </c>
      <c r="T25" s="42" t="str">
        <f>MID($V$23,60,1)</f>
        <v/>
      </c>
      <c r="V25" s="98"/>
      <c r="W25" s="98"/>
      <c r="X25" s="98"/>
      <c r="Y25" s="98"/>
      <c r="Z25" s="98"/>
      <c r="AA25" s="98"/>
      <c r="AB25" s="98"/>
      <c r="AC25" s="98"/>
      <c r="AD25" s="98"/>
      <c r="AE25" s="98"/>
      <c r="AF25" s="98"/>
      <c r="AG25" s="98"/>
      <c r="AH25" s="98"/>
      <c r="AI25" s="98"/>
      <c r="AJ25" s="98"/>
    </row>
    <row r="26" spans="1:36" ht="27" customHeight="1" x14ac:dyDescent="0.15">
      <c r="A26" s="40" t="str">
        <f>MID($V$23,61,1)</f>
        <v/>
      </c>
      <c r="B26" s="41" t="str">
        <f>MID($V$23,62,1)</f>
        <v/>
      </c>
      <c r="C26" s="41" t="str">
        <f>MID($V$23,63,1)</f>
        <v/>
      </c>
      <c r="D26" s="41" t="str">
        <f>MID($V$23,64,1)</f>
        <v/>
      </c>
      <c r="E26" s="41" t="str">
        <f>MID($V$23,65,1)</f>
        <v/>
      </c>
      <c r="F26" s="41" t="str">
        <f>MID($V$23,66,1)</f>
        <v/>
      </c>
      <c r="G26" s="41" t="str">
        <f>MID($V$23,67,1)</f>
        <v/>
      </c>
      <c r="H26" s="41" t="str">
        <f>MID($V$23,68,1)</f>
        <v/>
      </c>
      <c r="I26" s="41" t="str">
        <f>MID($V$23,69,1)</f>
        <v/>
      </c>
      <c r="J26" s="41" t="str">
        <f>MID($V$23,70,1)</f>
        <v/>
      </c>
      <c r="K26" s="41" t="str">
        <f>MID($V$23,71,1)</f>
        <v/>
      </c>
      <c r="L26" s="41" t="str">
        <f>MID($V$23,72,1)</f>
        <v/>
      </c>
      <c r="M26" s="41" t="str">
        <f>MID($V$23,73,1)</f>
        <v/>
      </c>
      <c r="N26" s="41" t="str">
        <f>MID($V$23,74,1)</f>
        <v/>
      </c>
      <c r="O26" s="41" t="str">
        <f>MID($V$23,75,1)</f>
        <v/>
      </c>
      <c r="P26" s="41" t="str">
        <f>MID($V$23,76,1)</f>
        <v/>
      </c>
      <c r="Q26" s="41" t="str">
        <f>MID($V$23,77,1)</f>
        <v/>
      </c>
      <c r="R26" s="41" t="str">
        <f>MID($V$23,78,1)</f>
        <v/>
      </c>
      <c r="S26" s="41" t="str">
        <f>MID($V$23,79,1)</f>
        <v/>
      </c>
      <c r="T26" s="42" t="str">
        <f>MID($V$23,80,1)</f>
        <v/>
      </c>
      <c r="V26" s="98"/>
      <c r="W26" s="98"/>
      <c r="X26" s="98"/>
      <c r="Y26" s="98"/>
      <c r="Z26" s="98"/>
      <c r="AA26" s="98"/>
      <c r="AB26" s="98"/>
      <c r="AC26" s="98"/>
      <c r="AD26" s="98"/>
      <c r="AE26" s="98"/>
      <c r="AF26" s="98"/>
      <c r="AG26" s="98"/>
      <c r="AH26" s="98"/>
      <c r="AI26" s="98"/>
      <c r="AJ26" s="98"/>
    </row>
    <row r="27" spans="1:36" ht="27" customHeight="1" x14ac:dyDescent="0.15">
      <c r="A27" s="43" t="str">
        <f>MID($V$23,81,1)</f>
        <v/>
      </c>
      <c r="B27" s="44" t="str">
        <f>MID($V$23,82,1)</f>
        <v/>
      </c>
      <c r="C27" s="44" t="str">
        <f>MID($V$23,83,1)</f>
        <v/>
      </c>
      <c r="D27" s="44" t="str">
        <f>MID($V$23,84,1)</f>
        <v/>
      </c>
      <c r="E27" s="44" t="str">
        <f>MID($V$23,85,1)</f>
        <v/>
      </c>
      <c r="F27" s="44" t="str">
        <f>MID($V$23,86,1)</f>
        <v/>
      </c>
      <c r="G27" s="44" t="str">
        <f>MID($V$23,87,1)</f>
        <v/>
      </c>
      <c r="H27" s="44" t="str">
        <f>MID($V$23,88,1)</f>
        <v/>
      </c>
      <c r="I27" s="44" t="str">
        <f>MID($V$23,89,1)</f>
        <v/>
      </c>
      <c r="J27" s="44" t="str">
        <f>MID($V$23,90,1)</f>
        <v/>
      </c>
      <c r="K27" s="44" t="str">
        <f>MID($V$23,91,1)</f>
        <v/>
      </c>
      <c r="L27" s="44" t="str">
        <f>MID($V$23,92,1)</f>
        <v/>
      </c>
      <c r="M27" s="44" t="str">
        <f>MID($V$23,93,1)</f>
        <v/>
      </c>
      <c r="N27" s="44" t="str">
        <f>MID($V$23,94,1)</f>
        <v/>
      </c>
      <c r="O27" s="44" t="str">
        <f>MID($V$23,95,1)</f>
        <v/>
      </c>
      <c r="P27" s="44" t="str">
        <f>MID($V$23,96,1)</f>
        <v/>
      </c>
      <c r="Q27" s="44" t="str">
        <f>MID($V$23,97,1)</f>
        <v/>
      </c>
      <c r="R27" s="44" t="str">
        <f>MID($V$23,98,1)</f>
        <v/>
      </c>
      <c r="S27" s="44" t="str">
        <f>MID($V$23,99,1)</f>
        <v/>
      </c>
      <c r="T27" s="45" t="str">
        <f>MID($V$23,100,1)</f>
        <v/>
      </c>
      <c r="V27" s="36" t="str">
        <f>"入力文字数："&amp;LEN(V23)&amp;"文字"</f>
        <v>入力文字数：0文字</v>
      </c>
    </row>
  </sheetData>
  <sheetProtection password="DE59" sheet="1" objects="1" scenarios="1"/>
  <mergeCells count="19">
    <mergeCell ref="A1:T1"/>
    <mergeCell ref="A2:B3"/>
    <mergeCell ref="C3:T3"/>
    <mergeCell ref="C2:D2"/>
    <mergeCell ref="A11:B12"/>
    <mergeCell ref="C11:D11"/>
    <mergeCell ref="C12:T12"/>
    <mergeCell ref="E2:T2"/>
    <mergeCell ref="E11:T11"/>
    <mergeCell ref="V5:AJ8"/>
    <mergeCell ref="V14:AJ17"/>
    <mergeCell ref="V23:AJ26"/>
    <mergeCell ref="A4:H4"/>
    <mergeCell ref="A13:H13"/>
    <mergeCell ref="A22:H22"/>
    <mergeCell ref="E20:T20"/>
    <mergeCell ref="A20:B21"/>
    <mergeCell ref="C20:D20"/>
    <mergeCell ref="C21:T21"/>
  </mergeCells>
  <phoneticPr fontId="1"/>
  <dataValidations count="3">
    <dataValidation type="textLength" allowBlank="1" showInputMessage="1" showErrorMessage="1" sqref="V5:AJ8">
      <formula1>0</formula1>
      <formula2>100</formula2>
    </dataValidation>
    <dataValidation imeMode="halfKatakana" allowBlank="1" showInputMessage="1" showErrorMessage="1" sqref="E2:T2 E11:T11 E20:T20"/>
    <dataValidation imeMode="on" allowBlank="1" showInputMessage="1" showErrorMessage="1" sqref="C3:T3 C12:T12 C21:T21"/>
  </dataValidations>
  <printOptions horizontalCentered="1" verticalCentered="1"/>
  <pageMargins left="0.59055118110236227" right="0.59055118110236227" top="0.59055118110236227" bottom="0.59055118110236227"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応募用紙（表）</vt:lpstr>
      <vt:lpstr>応募作品（裏）</vt:lpstr>
      <vt:lpstr>'応募作品（裏）'!Print_Area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（学館前広場）応募用紙</dc:title>
  <dc:creator>公立大学法人大阪府立大学</dc:creator>
  <cp:lastModifiedBy> </cp:lastModifiedBy>
  <cp:lastPrinted>2018-04-05T06:55:40Z</cp:lastPrinted>
  <dcterms:created xsi:type="dcterms:W3CDTF">2012-09-06T01:21:39Z</dcterms:created>
  <dcterms:modified xsi:type="dcterms:W3CDTF">2018-04-20T03:17:02Z</dcterms:modified>
</cp:coreProperties>
</file>